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75" yWindow="-210" windowWidth="12825" windowHeight="9645" tabRatio="697" activeTab="10"/>
  </bookViews>
  <sheets>
    <sheet name="1д" sheetId="1" r:id="rId1"/>
    <sheet name="2д" sheetId="4" r:id="rId2"/>
    <sheet name="3д" sheetId="5" r:id="rId3"/>
    <sheet name="4д" sheetId="6" r:id="rId4"/>
    <sheet name="5д" sheetId="7" r:id="rId5"/>
    <sheet name="6д" sheetId="8" r:id="rId6"/>
    <sheet name="7д" sheetId="9" r:id="rId7"/>
    <sheet name="8д" sheetId="10" r:id="rId8"/>
    <sheet name="9д" sheetId="11" r:id="rId9"/>
    <sheet name="10 д" sheetId="12" r:id="rId10"/>
    <sheet name="свод " sheetId="2" r:id="rId11"/>
    <sheet name="ведомость" sheetId="3" r:id="rId12"/>
    <sheet name="Лист1" sheetId="13" r:id="rId13"/>
  </sheets>
  <calcPr calcId="124519"/>
</workbook>
</file>

<file path=xl/calcChain.xml><?xml version="1.0" encoding="utf-8"?>
<calcChain xmlns="http://schemas.openxmlformats.org/spreadsheetml/2006/main">
  <c r="N41" i="3"/>
  <c r="O41" s="1"/>
  <c r="X93" i="12" l="1"/>
  <c r="Y93" s="1"/>
  <c r="X92"/>
  <c r="Y92" s="1"/>
  <c r="X91"/>
  <c r="Y91" s="1"/>
  <c r="Z91" s="1"/>
  <c r="X90"/>
  <c r="Y90" s="1"/>
  <c r="X89"/>
  <c r="Y89" s="1"/>
  <c r="X88"/>
  <c r="Y88" s="1"/>
  <c r="X87"/>
  <c r="Y87" s="1"/>
  <c r="X86"/>
  <c r="Y86" s="1"/>
  <c r="X85"/>
  <c r="Y85" s="1"/>
  <c r="X84"/>
  <c r="Y84" s="1"/>
  <c r="X83"/>
  <c r="Y83" s="1"/>
  <c r="X82"/>
  <c r="Y82" s="1"/>
  <c r="X81"/>
  <c r="Y81" s="1"/>
  <c r="X80"/>
  <c r="Y80" s="1"/>
  <c r="X79"/>
  <c r="Y79" s="1"/>
  <c r="X78"/>
  <c r="Y78" s="1"/>
  <c r="X77"/>
  <c r="Y77" s="1"/>
  <c r="Z77" s="1"/>
  <c r="X76"/>
  <c r="Y76" s="1"/>
  <c r="X75"/>
  <c r="Y75" s="1"/>
  <c r="X74"/>
  <c r="Y74" s="1"/>
  <c r="X73"/>
  <c r="Y73" s="1"/>
  <c r="Z73" s="1"/>
  <c r="X72"/>
  <c r="Y72" s="1"/>
  <c r="X71"/>
  <c r="Y71" s="1"/>
  <c r="X70"/>
  <c r="Y70" s="1"/>
  <c r="X69"/>
  <c r="Y69" s="1"/>
  <c r="X68"/>
  <c r="Y68" s="1"/>
  <c r="X67"/>
  <c r="Y67" s="1"/>
  <c r="Z67" s="1"/>
  <c r="X66"/>
  <c r="Y66" s="1"/>
  <c r="X65"/>
  <c r="Y65" s="1"/>
  <c r="Z65" s="1"/>
  <c r="X64"/>
  <c r="Y64" s="1"/>
  <c r="X63"/>
  <c r="Y63" s="1"/>
  <c r="X62"/>
  <c r="Y62" s="1"/>
  <c r="X61"/>
  <c r="Y61" s="1"/>
  <c r="Z61" s="1"/>
  <c r="X60"/>
  <c r="Y60" s="1"/>
  <c r="X59"/>
  <c r="Y59" s="1"/>
  <c r="X58"/>
  <c r="Y58" s="1"/>
  <c r="X57"/>
  <c r="Y57" s="1"/>
  <c r="Z57" s="1"/>
  <c r="X56"/>
  <c r="Y56" s="1"/>
  <c r="X55"/>
  <c r="Y55" s="1"/>
  <c r="X54"/>
  <c r="Y54" s="1"/>
  <c r="X53"/>
  <c r="Y53" s="1"/>
  <c r="X52"/>
  <c r="Y52" s="1"/>
  <c r="X51"/>
  <c r="Y51" s="1"/>
  <c r="X50"/>
  <c r="Y50" s="1"/>
  <c r="X49"/>
  <c r="Y49" s="1"/>
  <c r="Z49" s="1"/>
  <c r="X48"/>
  <c r="Y48" s="1"/>
  <c r="X47"/>
  <c r="Y47" s="1"/>
  <c r="Z47" s="1"/>
  <c r="X46"/>
  <c r="Y46" s="1"/>
  <c r="X45"/>
  <c r="Y45" s="1"/>
  <c r="Z45" s="1"/>
  <c r="X44"/>
  <c r="Y44" s="1"/>
  <c r="X43"/>
  <c r="Y43" s="1"/>
  <c r="X42"/>
  <c r="Y42" s="1"/>
  <c r="X41"/>
  <c r="Y41" s="1"/>
  <c r="Z41" s="1"/>
  <c r="X40"/>
  <c r="Y40" s="1"/>
  <c r="X39"/>
  <c r="Y39" s="1"/>
  <c r="X38"/>
  <c r="Y38" s="1"/>
  <c r="X37"/>
  <c r="Y37" s="1"/>
  <c r="X36"/>
  <c r="Y36" s="1"/>
  <c r="X35"/>
  <c r="Y35" s="1"/>
  <c r="X34"/>
  <c r="Y34" s="1"/>
  <c r="X33"/>
  <c r="Y33" s="1"/>
  <c r="Z33" s="1"/>
  <c r="X32"/>
  <c r="Y32" s="1"/>
  <c r="X31"/>
  <c r="Y31" s="1"/>
  <c r="X30"/>
  <c r="Y30" s="1"/>
  <c r="X29"/>
  <c r="Y29" s="1"/>
  <c r="X28"/>
  <c r="Y28" s="1"/>
  <c r="X27"/>
  <c r="Y27" s="1"/>
  <c r="X26"/>
  <c r="Y26" s="1"/>
  <c r="X25"/>
  <c r="Y25" s="1"/>
  <c r="Z25" s="1"/>
  <c r="X24"/>
  <c r="Y24" s="1"/>
  <c r="X23"/>
  <c r="Y23" s="1"/>
  <c r="X22"/>
  <c r="Y22" s="1"/>
  <c r="X21"/>
  <c r="Y21" s="1"/>
  <c r="Z21" s="1"/>
  <c r="X20"/>
  <c r="Y20" s="1"/>
  <c r="X19"/>
  <c r="Y19" s="1"/>
  <c r="X18"/>
  <c r="Y18" s="1"/>
  <c r="X17"/>
  <c r="Y17" s="1"/>
  <c r="X16"/>
  <c r="Y16" s="1"/>
  <c r="K16" i="2" s="1"/>
  <c r="X15" i="12"/>
  <c r="Y15" s="1"/>
  <c r="Z15" s="1"/>
  <c r="X14"/>
  <c r="Y14" s="1"/>
  <c r="X13"/>
  <c r="Y13" s="1"/>
  <c r="X12"/>
  <c r="Y12" s="1"/>
  <c r="X11"/>
  <c r="Y11" s="1"/>
  <c r="Z11" s="1"/>
  <c r="X10"/>
  <c r="Y10" s="1"/>
  <c r="X9"/>
  <c r="Y9" s="1"/>
  <c r="X8"/>
  <c r="Y8" s="1"/>
  <c r="X7"/>
  <c r="Y7" s="1"/>
  <c r="Z7" s="1"/>
  <c r="X93" i="11"/>
  <c r="Y93" s="1"/>
  <c r="Z93" s="1"/>
  <c r="X92"/>
  <c r="Y92" s="1"/>
  <c r="X91"/>
  <c r="Y91" s="1"/>
  <c r="X90"/>
  <c r="Y90" s="1"/>
  <c r="Y89"/>
  <c r="Z89" s="1"/>
  <c r="X89"/>
  <c r="X88"/>
  <c r="Y88" s="1"/>
  <c r="X87"/>
  <c r="Y87" s="1"/>
  <c r="Z87" s="1"/>
  <c r="X86"/>
  <c r="Y86" s="1"/>
  <c r="X85"/>
  <c r="Y85" s="1"/>
  <c r="Z85" s="1"/>
  <c r="X84"/>
  <c r="Y84" s="1"/>
  <c r="X83"/>
  <c r="Y83" s="1"/>
  <c r="Z83" s="1"/>
  <c r="X82"/>
  <c r="Y82" s="1"/>
  <c r="X81"/>
  <c r="Y81" s="1"/>
  <c r="X80"/>
  <c r="Y80" s="1"/>
  <c r="X79"/>
  <c r="Y79" s="1"/>
  <c r="Z79" s="1"/>
  <c r="X78"/>
  <c r="Y78" s="1"/>
  <c r="X77"/>
  <c r="Y77" s="1"/>
  <c r="Z77" s="1"/>
  <c r="X76"/>
  <c r="Y76" s="1"/>
  <c r="X75"/>
  <c r="Y75" s="1"/>
  <c r="Z75" s="1"/>
  <c r="X74"/>
  <c r="Y74" s="1"/>
  <c r="X73"/>
  <c r="Y73" s="1"/>
  <c r="X72"/>
  <c r="Y72" s="1"/>
  <c r="X71"/>
  <c r="Y71" s="1"/>
  <c r="Z71" s="1"/>
  <c r="X70"/>
  <c r="Y70" s="1"/>
  <c r="X69"/>
  <c r="Y69" s="1"/>
  <c r="Z69" s="1"/>
  <c r="X68"/>
  <c r="Y68" s="1"/>
  <c r="X67"/>
  <c r="Y67" s="1"/>
  <c r="Z67" s="1"/>
  <c r="X66"/>
  <c r="Y66" s="1"/>
  <c r="X65"/>
  <c r="Y65" s="1"/>
  <c r="X64"/>
  <c r="Y64" s="1"/>
  <c r="X63"/>
  <c r="Y63" s="1"/>
  <c r="X62"/>
  <c r="Y62" s="1"/>
  <c r="X61"/>
  <c r="Y61" s="1"/>
  <c r="Z61" s="1"/>
  <c r="X60"/>
  <c r="Y60" s="1"/>
  <c r="X59"/>
  <c r="Y59" s="1"/>
  <c r="X58"/>
  <c r="Y58" s="1"/>
  <c r="X57"/>
  <c r="Y57" s="1"/>
  <c r="X56"/>
  <c r="Y56" s="1"/>
  <c r="X55"/>
  <c r="Y55" s="1"/>
  <c r="Z55" s="1"/>
  <c r="X54"/>
  <c r="Y54" s="1"/>
  <c r="X53"/>
  <c r="Y53" s="1"/>
  <c r="Z53" s="1"/>
  <c r="X52"/>
  <c r="Y52" s="1"/>
  <c r="X51"/>
  <c r="Y51" s="1"/>
  <c r="Z51" s="1"/>
  <c r="X50"/>
  <c r="Y50" s="1"/>
  <c r="X49"/>
  <c r="Y49" s="1"/>
  <c r="X48"/>
  <c r="Y48" s="1"/>
  <c r="X47"/>
  <c r="Y47" s="1"/>
  <c r="Z47" s="1"/>
  <c r="X46"/>
  <c r="Y46" s="1"/>
  <c r="X45"/>
  <c r="Y45" s="1"/>
  <c r="X44"/>
  <c r="Y44" s="1"/>
  <c r="X43"/>
  <c r="Y43" s="1"/>
  <c r="Z43" s="1"/>
  <c r="X42"/>
  <c r="Y42" s="1"/>
  <c r="X41"/>
  <c r="Y41" s="1"/>
  <c r="X40"/>
  <c r="Y40" s="1"/>
  <c r="X39"/>
  <c r="Y39" s="1"/>
  <c r="Z39" s="1"/>
  <c r="X38"/>
  <c r="Y38" s="1"/>
  <c r="Y37"/>
  <c r="Z37" s="1"/>
  <c r="X37"/>
  <c r="X36"/>
  <c r="Y36" s="1"/>
  <c r="X35"/>
  <c r="Y35" s="1"/>
  <c r="Z35" s="1"/>
  <c r="X34"/>
  <c r="Y34" s="1"/>
  <c r="X33"/>
  <c r="Y33" s="1"/>
  <c r="X32"/>
  <c r="Y32" s="1"/>
  <c r="X31"/>
  <c r="Y31" s="1"/>
  <c r="Z31" s="1"/>
  <c r="X30"/>
  <c r="Y30" s="1"/>
  <c r="X29"/>
  <c r="Y29" s="1"/>
  <c r="X28"/>
  <c r="Y28" s="1"/>
  <c r="X27"/>
  <c r="Y27" s="1"/>
  <c r="Z27" s="1"/>
  <c r="X26"/>
  <c r="Y26" s="1"/>
  <c r="X25"/>
  <c r="Y25" s="1"/>
  <c r="X24"/>
  <c r="Y24" s="1"/>
  <c r="X23"/>
  <c r="Y23" s="1"/>
  <c r="X22"/>
  <c r="Y22" s="1"/>
  <c r="X21"/>
  <c r="Y21" s="1"/>
  <c r="X20"/>
  <c r="Y20" s="1"/>
  <c r="X19"/>
  <c r="Y19" s="1"/>
  <c r="Z19" s="1"/>
  <c r="X18"/>
  <c r="Y18" s="1"/>
  <c r="X17"/>
  <c r="Y17" s="1"/>
  <c r="Z17" s="1"/>
  <c r="X16"/>
  <c r="Y16" s="1"/>
  <c r="J16" i="2" s="1"/>
  <c r="X15" i="11"/>
  <c r="Y15" s="1"/>
  <c r="Z15" s="1"/>
  <c r="X14"/>
  <c r="Y14" s="1"/>
  <c r="X13"/>
  <c r="Y13" s="1"/>
  <c r="X12"/>
  <c r="Y12" s="1"/>
  <c r="X11"/>
  <c r="Y11" s="1"/>
  <c r="Z11" s="1"/>
  <c r="X10"/>
  <c r="Y10" s="1"/>
  <c r="X9"/>
  <c r="Y9" s="1"/>
  <c r="X8"/>
  <c r="Y8" s="1"/>
  <c r="X7"/>
  <c r="Y7" s="1"/>
  <c r="X93" i="10"/>
  <c r="Y93" s="1"/>
  <c r="Z93" s="1"/>
  <c r="X92"/>
  <c r="Y92" s="1"/>
  <c r="Y91"/>
  <c r="Z91" s="1"/>
  <c r="X91"/>
  <c r="X90"/>
  <c r="Y90" s="1"/>
  <c r="X89"/>
  <c r="Y89" s="1"/>
  <c r="Z89" s="1"/>
  <c r="X88"/>
  <c r="Y88" s="1"/>
  <c r="X87"/>
  <c r="Y87" s="1"/>
  <c r="X86"/>
  <c r="Y86" s="1"/>
  <c r="X85"/>
  <c r="Y85" s="1"/>
  <c r="Z85" s="1"/>
  <c r="X84"/>
  <c r="Y84" s="1"/>
  <c r="X83"/>
  <c r="Y83" s="1"/>
  <c r="X82"/>
  <c r="Y82" s="1"/>
  <c r="X81"/>
  <c r="Y81" s="1"/>
  <c r="X80"/>
  <c r="Y80" s="1"/>
  <c r="X79"/>
  <c r="Y79" s="1"/>
  <c r="X78"/>
  <c r="Y78" s="1"/>
  <c r="X77"/>
  <c r="Y77" s="1"/>
  <c r="Z77" s="1"/>
  <c r="X76"/>
  <c r="Y76" s="1"/>
  <c r="X75"/>
  <c r="Y75" s="1"/>
  <c r="X74"/>
  <c r="Y74" s="1"/>
  <c r="X73"/>
  <c r="Y73" s="1"/>
  <c r="Z73" s="1"/>
  <c r="X72"/>
  <c r="Y72" s="1"/>
  <c r="X71"/>
  <c r="Y71" s="1"/>
  <c r="X70"/>
  <c r="Y70" s="1"/>
  <c r="X69"/>
  <c r="Y69" s="1"/>
  <c r="Z69" s="1"/>
  <c r="X68"/>
  <c r="Y68" s="1"/>
  <c r="X67"/>
  <c r="Y67" s="1"/>
  <c r="X66"/>
  <c r="Y66" s="1"/>
  <c r="X65"/>
  <c r="Y65" s="1"/>
  <c r="X64"/>
  <c r="Y64" s="1"/>
  <c r="X63"/>
  <c r="Y63" s="1"/>
  <c r="X62"/>
  <c r="Y62" s="1"/>
  <c r="X61"/>
  <c r="Y61" s="1"/>
  <c r="Z61" s="1"/>
  <c r="X60"/>
  <c r="Y60" s="1"/>
  <c r="X59"/>
  <c r="Y59" s="1"/>
  <c r="X58"/>
  <c r="Y58" s="1"/>
  <c r="X57"/>
  <c r="Y57" s="1"/>
  <c r="Z57" s="1"/>
  <c r="X56"/>
  <c r="Y56" s="1"/>
  <c r="X55"/>
  <c r="Y55" s="1"/>
  <c r="X54"/>
  <c r="Y54" s="1"/>
  <c r="X53"/>
  <c r="Y53" s="1"/>
  <c r="Z53" s="1"/>
  <c r="X52"/>
  <c r="Y52" s="1"/>
  <c r="X51"/>
  <c r="Y51" s="1"/>
  <c r="X50"/>
  <c r="Y50" s="1"/>
  <c r="X49"/>
  <c r="Y49" s="1"/>
  <c r="X48"/>
  <c r="Y48" s="1"/>
  <c r="X47"/>
  <c r="Y47" s="1"/>
  <c r="X46"/>
  <c r="Y46" s="1"/>
  <c r="X45"/>
  <c r="Y45" s="1"/>
  <c r="Z45" s="1"/>
  <c r="X44"/>
  <c r="Y44" s="1"/>
  <c r="X43"/>
  <c r="Y43" s="1"/>
  <c r="X42"/>
  <c r="Y42" s="1"/>
  <c r="X41"/>
  <c r="Y41" s="1"/>
  <c r="Z41" s="1"/>
  <c r="X40"/>
  <c r="Y40" s="1"/>
  <c r="X39"/>
  <c r="Y39" s="1"/>
  <c r="X38"/>
  <c r="Y38" s="1"/>
  <c r="X37"/>
  <c r="Y37" s="1"/>
  <c r="Z37" s="1"/>
  <c r="X36"/>
  <c r="Y36" s="1"/>
  <c r="X35"/>
  <c r="Y35" s="1"/>
  <c r="X34"/>
  <c r="Y34" s="1"/>
  <c r="X33"/>
  <c r="Y33" s="1"/>
  <c r="Z33" s="1"/>
  <c r="X32"/>
  <c r="Y32" s="1"/>
  <c r="X31"/>
  <c r="Y31" s="1"/>
  <c r="X30"/>
  <c r="Y30" s="1"/>
  <c r="X29"/>
  <c r="Y29" s="1"/>
  <c r="Z29" s="1"/>
  <c r="X28"/>
  <c r="Y28" s="1"/>
  <c r="X27"/>
  <c r="Y27" s="1"/>
  <c r="X26"/>
  <c r="Y26" s="1"/>
  <c r="X25"/>
  <c r="Y25" s="1"/>
  <c r="Z25" s="1"/>
  <c r="X24"/>
  <c r="Y24" s="1"/>
  <c r="X23"/>
  <c r="Y23" s="1"/>
  <c r="X22"/>
  <c r="Y22" s="1"/>
  <c r="X21"/>
  <c r="Y21" s="1"/>
  <c r="Z21" s="1"/>
  <c r="X20"/>
  <c r="Y20" s="1"/>
  <c r="X19"/>
  <c r="Y19" s="1"/>
  <c r="X18"/>
  <c r="Y18" s="1"/>
  <c r="X17"/>
  <c r="Y17" s="1"/>
  <c r="X16"/>
  <c r="Y16" s="1"/>
  <c r="I16" i="2" s="1"/>
  <c r="X15" i="10"/>
  <c r="Y15" s="1"/>
  <c r="X14"/>
  <c r="Y14" s="1"/>
  <c r="X13"/>
  <c r="Y13" s="1"/>
  <c r="Z13" s="1"/>
  <c r="X12"/>
  <c r="Y12" s="1"/>
  <c r="X11"/>
  <c r="Y11" s="1"/>
  <c r="X10"/>
  <c r="Y10" s="1"/>
  <c r="X9"/>
  <c r="Y9" s="1"/>
  <c r="Z9" s="1"/>
  <c r="X8"/>
  <c r="Y8" s="1"/>
  <c r="X7"/>
  <c r="Y7" s="1"/>
  <c r="Z7" s="1"/>
  <c r="X93" i="9"/>
  <c r="Y93" s="1"/>
  <c r="X92"/>
  <c r="Y92" s="1"/>
  <c r="X91"/>
  <c r="Y91" s="1"/>
  <c r="Z91" s="1"/>
  <c r="X90"/>
  <c r="Y90" s="1"/>
  <c r="X89"/>
  <c r="Y89" s="1"/>
  <c r="X88"/>
  <c r="Y88" s="1"/>
  <c r="X87"/>
  <c r="Y87" s="1"/>
  <c r="Z87" s="1"/>
  <c r="X86"/>
  <c r="Y86" s="1"/>
  <c r="X85"/>
  <c r="Y85" s="1"/>
  <c r="X84"/>
  <c r="Y84" s="1"/>
  <c r="X83"/>
  <c r="Y83" s="1"/>
  <c r="Z83" s="1"/>
  <c r="X82"/>
  <c r="Y82" s="1"/>
  <c r="X81"/>
  <c r="Y81" s="1"/>
  <c r="X80"/>
  <c r="Y80" s="1"/>
  <c r="X79"/>
  <c r="Y79" s="1"/>
  <c r="X78"/>
  <c r="Y78" s="1"/>
  <c r="X77"/>
  <c r="Y77" s="1"/>
  <c r="X76"/>
  <c r="Y76" s="1"/>
  <c r="X75"/>
  <c r="Y75" s="1"/>
  <c r="Z75" s="1"/>
  <c r="X74"/>
  <c r="Y74" s="1"/>
  <c r="X73"/>
  <c r="Y73" s="1"/>
  <c r="X72"/>
  <c r="Y72" s="1"/>
  <c r="X71"/>
  <c r="Y71" s="1"/>
  <c r="Z71" s="1"/>
  <c r="X70"/>
  <c r="Y70" s="1"/>
  <c r="X69"/>
  <c r="Y69" s="1"/>
  <c r="X68"/>
  <c r="Y68" s="1"/>
  <c r="X67"/>
  <c r="Y67" s="1"/>
  <c r="Z67" s="1"/>
  <c r="X66"/>
  <c r="Y66" s="1"/>
  <c r="Y65"/>
  <c r="Z65" s="1"/>
  <c r="X65"/>
  <c r="X64"/>
  <c r="Y64" s="1"/>
  <c r="X63"/>
  <c r="Y63" s="1"/>
  <c r="X62"/>
  <c r="Y62" s="1"/>
  <c r="X61"/>
  <c r="Y61" s="1"/>
  <c r="X60"/>
  <c r="Y60" s="1"/>
  <c r="X59"/>
  <c r="Y59" s="1"/>
  <c r="Z59" s="1"/>
  <c r="X58"/>
  <c r="Y58" s="1"/>
  <c r="X57"/>
  <c r="Y57" s="1"/>
  <c r="X56"/>
  <c r="Y56" s="1"/>
  <c r="X55"/>
  <c r="Y55" s="1"/>
  <c r="Z55" s="1"/>
  <c r="X54"/>
  <c r="Y54" s="1"/>
  <c r="X53"/>
  <c r="Y53" s="1"/>
  <c r="X52"/>
  <c r="Y52" s="1"/>
  <c r="X51"/>
  <c r="Y51" s="1"/>
  <c r="Z51" s="1"/>
  <c r="X50"/>
  <c r="Y50" s="1"/>
  <c r="X49"/>
  <c r="Y49" s="1"/>
  <c r="X48"/>
  <c r="Y48" s="1"/>
  <c r="X47"/>
  <c r="Y47" s="1"/>
  <c r="X46"/>
  <c r="Y46" s="1"/>
  <c r="X45"/>
  <c r="Y45" s="1"/>
  <c r="X44"/>
  <c r="Y44" s="1"/>
  <c r="X43"/>
  <c r="Y43" s="1"/>
  <c r="Z43" s="1"/>
  <c r="X42"/>
  <c r="Y42" s="1"/>
  <c r="X41"/>
  <c r="Y41" s="1"/>
  <c r="X40"/>
  <c r="Y40" s="1"/>
  <c r="X39"/>
  <c r="Y39" s="1"/>
  <c r="Z39" s="1"/>
  <c r="X38"/>
  <c r="Y38" s="1"/>
  <c r="X37"/>
  <c r="Y37" s="1"/>
  <c r="X36"/>
  <c r="Y36" s="1"/>
  <c r="X35"/>
  <c r="Y35" s="1"/>
  <c r="Z35" s="1"/>
  <c r="X34"/>
  <c r="Y34" s="1"/>
  <c r="X33"/>
  <c r="Y33" s="1"/>
  <c r="X32"/>
  <c r="Y32" s="1"/>
  <c r="X31"/>
  <c r="Y31" s="1"/>
  <c r="X30"/>
  <c r="Y30" s="1"/>
  <c r="X29"/>
  <c r="Y29" s="1"/>
  <c r="X28"/>
  <c r="Y28" s="1"/>
  <c r="X27"/>
  <c r="Y27" s="1"/>
  <c r="Z27" s="1"/>
  <c r="X26"/>
  <c r="Y26" s="1"/>
  <c r="X25"/>
  <c r="Y25" s="1"/>
  <c r="X24"/>
  <c r="Y24" s="1"/>
  <c r="X23"/>
  <c r="Y23" s="1"/>
  <c r="Z23" s="1"/>
  <c r="X22"/>
  <c r="Y22" s="1"/>
  <c r="Y21"/>
  <c r="X21"/>
  <c r="X20"/>
  <c r="Y20" s="1"/>
  <c r="X19"/>
  <c r="Y19" s="1"/>
  <c r="Z19" s="1"/>
  <c r="X18"/>
  <c r="Y18" s="1"/>
  <c r="X17"/>
  <c r="Y17" s="1"/>
  <c r="Z17" s="1"/>
  <c r="X16"/>
  <c r="Y16" s="1"/>
  <c r="H16" i="2" s="1"/>
  <c r="X15" i="9"/>
  <c r="Y15" s="1"/>
  <c r="X14"/>
  <c r="Y14" s="1"/>
  <c r="X13"/>
  <c r="Y13" s="1"/>
  <c r="X12"/>
  <c r="Y12" s="1"/>
  <c r="X11"/>
  <c r="Y11" s="1"/>
  <c r="Z11" s="1"/>
  <c r="X10"/>
  <c r="Y10" s="1"/>
  <c r="X9"/>
  <c r="Y9" s="1"/>
  <c r="X8"/>
  <c r="Y8" s="1"/>
  <c r="X7"/>
  <c r="Y7" s="1"/>
  <c r="Z7" s="1"/>
  <c r="X93" i="8"/>
  <c r="Y93" s="1"/>
  <c r="X92"/>
  <c r="Y92" s="1"/>
  <c r="Z92" s="1"/>
  <c r="X91"/>
  <c r="Y91" s="1"/>
  <c r="X90"/>
  <c r="Y90" s="1"/>
  <c r="Z90" s="1"/>
  <c r="X89"/>
  <c r="Y89" s="1"/>
  <c r="X88"/>
  <c r="Y88" s="1"/>
  <c r="Z88" s="1"/>
  <c r="X87"/>
  <c r="Y87" s="1"/>
  <c r="Z87" s="1"/>
  <c r="X86"/>
  <c r="Y86" s="1"/>
  <c r="Z86" s="1"/>
  <c r="X85"/>
  <c r="Y85" s="1"/>
  <c r="X84"/>
  <c r="Y84" s="1"/>
  <c r="X83"/>
  <c r="Y83" s="1"/>
  <c r="G83" i="2" s="1"/>
  <c r="X82" i="8"/>
  <c r="Y82" s="1"/>
  <c r="Z82" s="1"/>
  <c r="X81"/>
  <c r="Y81" s="1"/>
  <c r="X80"/>
  <c r="Y80" s="1"/>
  <c r="X79"/>
  <c r="Y79" s="1"/>
  <c r="Z79" s="1"/>
  <c r="X78"/>
  <c r="Y78" s="1"/>
  <c r="Z78" s="1"/>
  <c r="X77"/>
  <c r="Y77" s="1"/>
  <c r="X76"/>
  <c r="Y76" s="1"/>
  <c r="X75"/>
  <c r="Y75" s="1"/>
  <c r="G75" i="2" s="1"/>
  <c r="X74" i="8"/>
  <c r="Y74" s="1"/>
  <c r="G74" i="2" s="1"/>
  <c r="X73" i="8"/>
  <c r="Y73" s="1"/>
  <c r="X72"/>
  <c r="Y72" s="1"/>
  <c r="Z72" s="1"/>
  <c r="X71"/>
  <c r="Y71" s="1"/>
  <c r="Z71" s="1"/>
  <c r="X70"/>
  <c r="Y70" s="1"/>
  <c r="Z70" s="1"/>
  <c r="Y69"/>
  <c r="X69"/>
  <c r="X68"/>
  <c r="Y68" s="1"/>
  <c r="X67"/>
  <c r="Y67" s="1"/>
  <c r="Z67" s="1"/>
  <c r="X66"/>
  <c r="Y66" s="1"/>
  <c r="X65"/>
  <c r="Y65" s="1"/>
  <c r="Z65" s="1"/>
  <c r="X64"/>
  <c r="Y64" s="1"/>
  <c r="Z64" s="1"/>
  <c r="X63"/>
  <c r="Y63" s="1"/>
  <c r="Z63" s="1"/>
  <c r="X62"/>
  <c r="Y62" s="1"/>
  <c r="Z62" s="1"/>
  <c r="X61"/>
  <c r="Y61" s="1"/>
  <c r="X60"/>
  <c r="Y60" s="1"/>
  <c r="X59"/>
  <c r="Y59" s="1"/>
  <c r="X58"/>
  <c r="Y58" s="1"/>
  <c r="Z58" s="1"/>
  <c r="X57"/>
  <c r="Y57" s="1"/>
  <c r="X56"/>
  <c r="Y56" s="1"/>
  <c r="X55"/>
  <c r="Y55" s="1"/>
  <c r="G55" i="2" s="1"/>
  <c r="X54" i="8"/>
  <c r="Y54" s="1"/>
  <c r="G54" i="2" s="1"/>
  <c r="X53" i="8"/>
  <c r="Y53" s="1"/>
  <c r="X52"/>
  <c r="Y52" s="1"/>
  <c r="Z52" s="1"/>
  <c r="X51"/>
  <c r="Y51" s="1"/>
  <c r="Z51" s="1"/>
  <c r="X50"/>
  <c r="Y50" s="1"/>
  <c r="Z50" s="1"/>
  <c r="X49"/>
  <c r="Y49" s="1"/>
  <c r="X48"/>
  <c r="Y48" s="1"/>
  <c r="X47"/>
  <c r="Y47" s="1"/>
  <c r="Z47" s="1"/>
  <c r="X46"/>
  <c r="Y46" s="1"/>
  <c r="Z46" s="1"/>
  <c r="X45"/>
  <c r="Y45" s="1"/>
  <c r="Z45" s="1"/>
  <c r="X44"/>
  <c r="Y44" s="1"/>
  <c r="Z44" s="1"/>
  <c r="X43"/>
  <c r="Y43" s="1"/>
  <c r="X42"/>
  <c r="Y42" s="1"/>
  <c r="G42" i="2" s="1"/>
  <c r="X41" i="8"/>
  <c r="Y41" s="1"/>
  <c r="X40"/>
  <c r="Y40" s="1"/>
  <c r="X39"/>
  <c r="Y39" s="1"/>
  <c r="Z39" s="1"/>
  <c r="X38"/>
  <c r="Y38" s="1"/>
  <c r="Z38" s="1"/>
  <c r="X37"/>
  <c r="Y37" s="1"/>
  <c r="X36"/>
  <c r="Y36" s="1"/>
  <c r="Z36" s="1"/>
  <c r="X35"/>
  <c r="Y35" s="1"/>
  <c r="G35" i="2" s="1"/>
  <c r="X34" i="8"/>
  <c r="Y34" s="1"/>
  <c r="Z34" s="1"/>
  <c r="X33"/>
  <c r="Y33" s="1"/>
  <c r="Z33" s="1"/>
  <c r="X32"/>
  <c r="Y32" s="1"/>
  <c r="Z32" s="1"/>
  <c r="X31"/>
  <c r="Y31" s="1"/>
  <c r="Z31" s="1"/>
  <c r="X30"/>
  <c r="Y30" s="1"/>
  <c r="G30" i="2" s="1"/>
  <c r="X29" i="8"/>
  <c r="Y29" s="1"/>
  <c r="X28"/>
  <c r="Y28" s="1"/>
  <c r="G28" i="2" s="1"/>
  <c r="X27" i="8"/>
  <c r="Y27" s="1"/>
  <c r="X26"/>
  <c r="Y26" s="1"/>
  <c r="G26" i="2" s="1"/>
  <c r="X25" i="8"/>
  <c r="Y25" s="1"/>
  <c r="X24"/>
  <c r="Y24" s="1"/>
  <c r="G24" i="2" s="1"/>
  <c r="X23" i="8"/>
  <c r="Y23" s="1"/>
  <c r="X22"/>
  <c r="Y22" s="1"/>
  <c r="G22" i="2" s="1"/>
  <c r="I28" i="3" s="1"/>
  <c r="X21" i="8"/>
  <c r="Y21" s="1"/>
  <c r="X20"/>
  <c r="Y20" s="1"/>
  <c r="G20" i="2" s="1"/>
  <c r="I27" i="3" s="1"/>
  <c r="X19" i="8"/>
  <c r="Y19" s="1"/>
  <c r="Z19" s="1"/>
  <c r="X18"/>
  <c r="Y18" s="1"/>
  <c r="Z18" s="1"/>
  <c r="X17"/>
  <c r="Y17" s="1"/>
  <c r="X16"/>
  <c r="Y16" s="1"/>
  <c r="Z16" s="1"/>
  <c r="X15"/>
  <c r="Y15" s="1"/>
  <c r="X14"/>
  <c r="Y14" s="1"/>
  <c r="G14" i="2" s="1"/>
  <c r="X13" i="8"/>
  <c r="Y13" s="1"/>
  <c r="X12"/>
  <c r="Y12" s="1"/>
  <c r="G12" i="2" s="1"/>
  <c r="I33" i="3" s="1"/>
  <c r="X11" i="8"/>
  <c r="Y11" s="1"/>
  <c r="X10"/>
  <c r="Y10" s="1"/>
  <c r="G10" i="2" s="1"/>
  <c r="I31" i="3" s="1"/>
  <c r="X9" i="8"/>
  <c r="Y9" s="1"/>
  <c r="X8"/>
  <c r="Y8" s="1"/>
  <c r="Z8" s="1"/>
  <c r="X7"/>
  <c r="Y7" s="1"/>
  <c r="Z7" s="1"/>
  <c r="X93" i="7"/>
  <c r="Y93" s="1"/>
  <c r="X92"/>
  <c r="Y92" s="1"/>
  <c r="X91"/>
  <c r="Y91" s="1"/>
  <c r="Z91" s="1"/>
  <c r="X90"/>
  <c r="Y90" s="1"/>
  <c r="X89"/>
  <c r="Y89" s="1"/>
  <c r="X88"/>
  <c r="Y88" s="1"/>
  <c r="X87"/>
  <c r="Y87" s="1"/>
  <c r="X86"/>
  <c r="Y86" s="1"/>
  <c r="X85"/>
  <c r="Y85" s="1"/>
  <c r="X84"/>
  <c r="Y84" s="1"/>
  <c r="X83"/>
  <c r="Y83" s="1"/>
  <c r="Z83" s="1"/>
  <c r="X82"/>
  <c r="Y82" s="1"/>
  <c r="X81"/>
  <c r="Y81" s="1"/>
  <c r="Z81" s="1"/>
  <c r="X80"/>
  <c r="Y80" s="1"/>
  <c r="X79"/>
  <c r="Y79" s="1"/>
  <c r="Z79" s="1"/>
  <c r="X78"/>
  <c r="Y78" s="1"/>
  <c r="X77"/>
  <c r="Y77" s="1"/>
  <c r="X76"/>
  <c r="Y76" s="1"/>
  <c r="X75"/>
  <c r="Y75" s="1"/>
  <c r="Z75" s="1"/>
  <c r="X74"/>
  <c r="Y74" s="1"/>
  <c r="X73"/>
  <c r="Y73" s="1"/>
  <c r="X72"/>
  <c r="Y72" s="1"/>
  <c r="X71"/>
  <c r="Y71" s="1"/>
  <c r="X70"/>
  <c r="Y70" s="1"/>
  <c r="X69"/>
  <c r="Y69" s="1"/>
  <c r="X68"/>
  <c r="Y68" s="1"/>
  <c r="X67"/>
  <c r="Y67" s="1"/>
  <c r="Z67" s="1"/>
  <c r="X66"/>
  <c r="Y66" s="1"/>
  <c r="X65"/>
  <c r="Y65" s="1"/>
  <c r="X64"/>
  <c r="Y64" s="1"/>
  <c r="X63"/>
  <c r="Y63" s="1"/>
  <c r="Z63" s="1"/>
  <c r="X62"/>
  <c r="Y62" s="1"/>
  <c r="X61"/>
  <c r="Y61" s="1"/>
  <c r="X60"/>
  <c r="Y60" s="1"/>
  <c r="X59"/>
  <c r="Y59" s="1"/>
  <c r="Z59" s="1"/>
  <c r="X58"/>
  <c r="Y58" s="1"/>
  <c r="X57"/>
  <c r="Y57" s="1"/>
  <c r="X56"/>
  <c r="Y56" s="1"/>
  <c r="X55"/>
  <c r="Y55" s="1"/>
  <c r="X54"/>
  <c r="Y54" s="1"/>
  <c r="X53"/>
  <c r="Y53" s="1"/>
  <c r="X52"/>
  <c r="Y52" s="1"/>
  <c r="X51"/>
  <c r="Y51" s="1"/>
  <c r="Z51" s="1"/>
  <c r="X50"/>
  <c r="Y50" s="1"/>
  <c r="X49"/>
  <c r="Y49" s="1"/>
  <c r="X48"/>
  <c r="Y48" s="1"/>
  <c r="X47"/>
  <c r="Y47" s="1"/>
  <c r="Z47" s="1"/>
  <c r="X46"/>
  <c r="Y46" s="1"/>
  <c r="X45"/>
  <c r="Y45" s="1"/>
  <c r="X44"/>
  <c r="Y44" s="1"/>
  <c r="X43"/>
  <c r="Y43" s="1"/>
  <c r="Z43" s="1"/>
  <c r="X42"/>
  <c r="Y42" s="1"/>
  <c r="X41"/>
  <c r="Y41" s="1"/>
  <c r="X40"/>
  <c r="Y40" s="1"/>
  <c r="X39"/>
  <c r="Y39" s="1"/>
  <c r="Z39" s="1"/>
  <c r="X38"/>
  <c r="Y38" s="1"/>
  <c r="X37"/>
  <c r="Y37" s="1"/>
  <c r="X36"/>
  <c r="Y36" s="1"/>
  <c r="X35"/>
  <c r="Y35" s="1"/>
  <c r="Z35" s="1"/>
  <c r="X34"/>
  <c r="Y34" s="1"/>
  <c r="X33"/>
  <c r="Y33" s="1"/>
  <c r="X32"/>
  <c r="Y32" s="1"/>
  <c r="X31"/>
  <c r="Y31" s="1"/>
  <c r="Z31" s="1"/>
  <c r="X30"/>
  <c r="Y30" s="1"/>
  <c r="X29"/>
  <c r="Y29" s="1"/>
  <c r="X28"/>
  <c r="Y28" s="1"/>
  <c r="X27"/>
  <c r="Y27" s="1"/>
  <c r="Z27" s="1"/>
  <c r="X26"/>
  <c r="Y26" s="1"/>
  <c r="X25"/>
  <c r="Y25" s="1"/>
  <c r="X24"/>
  <c r="Y24" s="1"/>
  <c r="X23"/>
  <c r="Y23" s="1"/>
  <c r="X22"/>
  <c r="Y22" s="1"/>
  <c r="X21"/>
  <c r="Y21" s="1"/>
  <c r="X20"/>
  <c r="Y20" s="1"/>
  <c r="X19"/>
  <c r="Y19" s="1"/>
  <c r="Z19" s="1"/>
  <c r="X18"/>
  <c r="Y18" s="1"/>
  <c r="X17"/>
  <c r="Y17" s="1"/>
  <c r="Z17" s="1"/>
  <c r="X16"/>
  <c r="Y16" s="1"/>
  <c r="F16" i="2" s="1"/>
  <c r="X15" i="7"/>
  <c r="Y15" s="1"/>
  <c r="Z15" s="1"/>
  <c r="X14"/>
  <c r="Y14" s="1"/>
  <c r="X13"/>
  <c r="Y13" s="1"/>
  <c r="Z13" s="1"/>
  <c r="X12"/>
  <c r="Y12" s="1"/>
  <c r="X11"/>
  <c r="Y11" s="1"/>
  <c r="Z11" s="1"/>
  <c r="X10"/>
  <c r="Y10" s="1"/>
  <c r="X9"/>
  <c r="Y9" s="1"/>
  <c r="X8"/>
  <c r="Y8" s="1"/>
  <c r="X7"/>
  <c r="Y7" s="1"/>
  <c r="Z7" s="1"/>
  <c r="X93" i="6"/>
  <c r="Y93" s="1"/>
  <c r="Z93" s="1"/>
  <c r="X92"/>
  <c r="Y92" s="1"/>
  <c r="X91"/>
  <c r="Y91" s="1"/>
  <c r="X90"/>
  <c r="Y90" s="1"/>
  <c r="X89"/>
  <c r="Y89" s="1"/>
  <c r="Z89" s="1"/>
  <c r="X88"/>
  <c r="Y88" s="1"/>
  <c r="X87"/>
  <c r="Y87" s="1"/>
  <c r="X86"/>
  <c r="Y86" s="1"/>
  <c r="X85"/>
  <c r="Y85" s="1"/>
  <c r="Z85" s="1"/>
  <c r="X84"/>
  <c r="Y84" s="1"/>
  <c r="X83"/>
  <c r="Y83" s="1"/>
  <c r="X82"/>
  <c r="Y82" s="1"/>
  <c r="X81"/>
  <c r="Y81" s="1"/>
  <c r="X80"/>
  <c r="Y80" s="1"/>
  <c r="X79"/>
  <c r="Y79" s="1"/>
  <c r="X78"/>
  <c r="Y78" s="1"/>
  <c r="X77"/>
  <c r="Y77" s="1"/>
  <c r="Z77" s="1"/>
  <c r="X76"/>
  <c r="Y76" s="1"/>
  <c r="X75"/>
  <c r="Y75" s="1"/>
  <c r="X74"/>
  <c r="Y74" s="1"/>
  <c r="X73"/>
  <c r="Y73" s="1"/>
  <c r="Z73" s="1"/>
  <c r="X72"/>
  <c r="Y72" s="1"/>
  <c r="X71"/>
  <c r="Y71" s="1"/>
  <c r="X70"/>
  <c r="Y70" s="1"/>
  <c r="X69"/>
  <c r="Y69" s="1"/>
  <c r="Z69" s="1"/>
  <c r="X68"/>
  <c r="Y68" s="1"/>
  <c r="Y67"/>
  <c r="Z67" s="1"/>
  <c r="X67"/>
  <c r="X66"/>
  <c r="Y66" s="1"/>
  <c r="X65"/>
  <c r="Y65" s="1"/>
  <c r="X64"/>
  <c r="Y64" s="1"/>
  <c r="X63"/>
  <c r="Y63" s="1"/>
  <c r="X62"/>
  <c r="Y62" s="1"/>
  <c r="X61"/>
  <c r="Y61" s="1"/>
  <c r="Z61" s="1"/>
  <c r="X60"/>
  <c r="Y60" s="1"/>
  <c r="X59"/>
  <c r="Y59" s="1"/>
  <c r="X58"/>
  <c r="Y58" s="1"/>
  <c r="X57"/>
  <c r="Y57" s="1"/>
  <c r="Z57" s="1"/>
  <c r="X56"/>
  <c r="Y56" s="1"/>
  <c r="X55"/>
  <c r="Y55" s="1"/>
  <c r="X54"/>
  <c r="Y54" s="1"/>
  <c r="X53"/>
  <c r="Y53" s="1"/>
  <c r="Z53" s="1"/>
  <c r="X52"/>
  <c r="Y52" s="1"/>
  <c r="X51"/>
  <c r="Y51" s="1"/>
  <c r="X50"/>
  <c r="Y50" s="1"/>
  <c r="X49"/>
  <c r="Y49" s="1"/>
  <c r="Z49" s="1"/>
  <c r="X48"/>
  <c r="Y48" s="1"/>
  <c r="X47"/>
  <c r="Y47" s="1"/>
  <c r="X46"/>
  <c r="Y46" s="1"/>
  <c r="X45"/>
  <c r="Y45" s="1"/>
  <c r="Z45" s="1"/>
  <c r="X44"/>
  <c r="Y44" s="1"/>
  <c r="X43"/>
  <c r="Y43" s="1"/>
  <c r="Z43" s="1"/>
  <c r="X42"/>
  <c r="Y42" s="1"/>
  <c r="X41"/>
  <c r="Y41" s="1"/>
  <c r="Z41" s="1"/>
  <c r="X40"/>
  <c r="Y40" s="1"/>
  <c r="X39"/>
  <c r="Y39" s="1"/>
  <c r="X38"/>
  <c r="Y38" s="1"/>
  <c r="X37"/>
  <c r="Y37" s="1"/>
  <c r="Z37" s="1"/>
  <c r="X36"/>
  <c r="Y36" s="1"/>
  <c r="X35"/>
  <c r="Y35" s="1"/>
  <c r="X34"/>
  <c r="Y34" s="1"/>
  <c r="X33"/>
  <c r="Y33" s="1"/>
  <c r="X32"/>
  <c r="Y32" s="1"/>
  <c r="X31"/>
  <c r="Y31" s="1"/>
  <c r="X30"/>
  <c r="Y30" s="1"/>
  <c r="X29"/>
  <c r="Y29" s="1"/>
  <c r="Z29" s="1"/>
  <c r="X28"/>
  <c r="Y28" s="1"/>
  <c r="X27"/>
  <c r="Y27" s="1"/>
  <c r="X26"/>
  <c r="Y26" s="1"/>
  <c r="X25"/>
  <c r="Y25" s="1"/>
  <c r="Z25" s="1"/>
  <c r="X24"/>
  <c r="Y24" s="1"/>
  <c r="Y23"/>
  <c r="X23"/>
  <c r="X22"/>
  <c r="Y22" s="1"/>
  <c r="X21"/>
  <c r="Y21" s="1"/>
  <c r="Z21" s="1"/>
  <c r="X20"/>
  <c r="Y20" s="1"/>
  <c r="X19"/>
  <c r="Y19" s="1"/>
  <c r="X18"/>
  <c r="Y18" s="1"/>
  <c r="X17"/>
  <c r="Y17" s="1"/>
  <c r="X16"/>
  <c r="Y16" s="1"/>
  <c r="E16" i="2" s="1"/>
  <c r="X15" i="6"/>
  <c r="Y15" s="1"/>
  <c r="X14"/>
  <c r="Y14" s="1"/>
  <c r="X13"/>
  <c r="Y13" s="1"/>
  <c r="Z13" s="1"/>
  <c r="X12"/>
  <c r="Y12" s="1"/>
  <c r="X11"/>
  <c r="Y11" s="1"/>
  <c r="X10"/>
  <c r="Y10" s="1"/>
  <c r="X9"/>
  <c r="Y9" s="1"/>
  <c r="Z9" s="1"/>
  <c r="X8"/>
  <c r="Y8" s="1"/>
  <c r="X7"/>
  <c r="Y7" s="1"/>
  <c r="Z7" s="1"/>
  <c r="Z93" i="5"/>
  <c r="X93"/>
  <c r="Y93" s="1"/>
  <c r="X92"/>
  <c r="Y92" s="1"/>
  <c r="X91"/>
  <c r="Y91" s="1"/>
  <c r="X90"/>
  <c r="Y90" s="1"/>
  <c r="Y89"/>
  <c r="Z89" s="1"/>
  <c r="X89"/>
  <c r="Y88"/>
  <c r="Z88" s="1"/>
  <c r="X88"/>
  <c r="X87"/>
  <c r="Y87" s="1"/>
  <c r="X86"/>
  <c r="Y86" s="1"/>
  <c r="X85"/>
  <c r="Y85" s="1"/>
  <c r="Z85" s="1"/>
  <c r="X84"/>
  <c r="Y84" s="1"/>
  <c r="Z84" s="1"/>
  <c r="X83"/>
  <c r="Y83" s="1"/>
  <c r="X82"/>
  <c r="Y82" s="1"/>
  <c r="Y81"/>
  <c r="Z81" s="1"/>
  <c r="X81"/>
  <c r="Y80"/>
  <c r="X80"/>
  <c r="X79"/>
  <c r="Y79" s="1"/>
  <c r="X78"/>
  <c r="Y78" s="1"/>
  <c r="Z77"/>
  <c r="X77"/>
  <c r="Y77" s="1"/>
  <c r="X76"/>
  <c r="Y76" s="1"/>
  <c r="Z76" s="1"/>
  <c r="X75"/>
  <c r="Y75" s="1"/>
  <c r="X74"/>
  <c r="Y74" s="1"/>
  <c r="X73"/>
  <c r="Y73" s="1"/>
  <c r="X72"/>
  <c r="Y72" s="1"/>
  <c r="X71"/>
  <c r="Y71" s="1"/>
  <c r="X70"/>
  <c r="Y70" s="1"/>
  <c r="Y69"/>
  <c r="X69"/>
  <c r="Y68"/>
  <c r="Z68" s="1"/>
  <c r="X68"/>
  <c r="X67"/>
  <c r="Y67" s="1"/>
  <c r="X66"/>
  <c r="Y66" s="1"/>
  <c r="X65"/>
  <c r="Y65" s="1"/>
  <c r="X64"/>
  <c r="Y64" s="1"/>
  <c r="D64" i="2" s="1"/>
  <c r="X63" i="5"/>
  <c r="Y63" s="1"/>
  <c r="X62"/>
  <c r="Y62" s="1"/>
  <c r="Y61"/>
  <c r="Z61" s="1"/>
  <c r="X61"/>
  <c r="X60"/>
  <c r="Y60" s="1"/>
  <c r="D60" i="2" s="1"/>
  <c r="X59" i="5"/>
  <c r="Y59" s="1"/>
  <c r="X58"/>
  <c r="Y58" s="1"/>
  <c r="Z57"/>
  <c r="X57"/>
  <c r="Y57" s="1"/>
  <c r="D57" i="2" s="1"/>
  <c r="X56" i="5"/>
  <c r="Y56" s="1"/>
  <c r="X55"/>
  <c r="Y55" s="1"/>
  <c r="X54"/>
  <c r="Y54" s="1"/>
  <c r="X53"/>
  <c r="Y53" s="1"/>
  <c r="X52"/>
  <c r="Y52" s="1"/>
  <c r="X51"/>
  <c r="Y51" s="1"/>
  <c r="X50"/>
  <c r="Y50" s="1"/>
  <c r="X49"/>
  <c r="Y49" s="1"/>
  <c r="X48"/>
  <c r="Y48" s="1"/>
  <c r="Z48" s="1"/>
  <c r="X47"/>
  <c r="Y47" s="1"/>
  <c r="X46"/>
  <c r="Y46" s="1"/>
  <c r="Y45"/>
  <c r="Z45" s="1"/>
  <c r="X45"/>
  <c r="Y44"/>
  <c r="D44" i="2" s="1"/>
  <c r="X44" i="5"/>
  <c r="X43"/>
  <c r="Y43" s="1"/>
  <c r="X42"/>
  <c r="Y42" s="1"/>
  <c r="X41"/>
  <c r="Y41" s="1"/>
  <c r="Z41" s="1"/>
  <c r="X40"/>
  <c r="Y40" s="1"/>
  <c r="X39"/>
  <c r="Y39" s="1"/>
  <c r="X38"/>
  <c r="Y38" s="1"/>
  <c r="Y37"/>
  <c r="X37"/>
  <c r="X36"/>
  <c r="Y36" s="1"/>
  <c r="X35"/>
  <c r="Y35" s="1"/>
  <c r="X34"/>
  <c r="Y34" s="1"/>
  <c r="X33"/>
  <c r="Y33" s="1"/>
  <c r="Z33" s="1"/>
  <c r="Y32"/>
  <c r="D32" i="2" s="1"/>
  <c r="X32" i="5"/>
  <c r="Y31"/>
  <c r="D31" i="2" s="1"/>
  <c r="X31" i="5"/>
  <c r="X30"/>
  <c r="Y30" s="1"/>
  <c r="X29"/>
  <c r="Y29" s="1"/>
  <c r="X28"/>
  <c r="Y28" s="1"/>
  <c r="X27"/>
  <c r="Y27" s="1"/>
  <c r="Z27" s="1"/>
  <c r="X26"/>
  <c r="Y26" s="1"/>
  <c r="X25"/>
  <c r="Y25" s="1"/>
  <c r="D25" i="2" s="1"/>
  <c r="Y24" i="5"/>
  <c r="X24"/>
  <c r="Y23"/>
  <c r="D23" i="2" s="1"/>
  <c r="X23" i="5"/>
  <c r="X22"/>
  <c r="Y22" s="1"/>
  <c r="Y21"/>
  <c r="Z21" s="1"/>
  <c r="X21"/>
  <c r="X20"/>
  <c r="Y20" s="1"/>
  <c r="D20" i="2" s="1"/>
  <c r="F27" i="3" s="1"/>
  <c r="X19" i="5"/>
  <c r="Y19" s="1"/>
  <c r="X18"/>
  <c r="Y18" s="1"/>
  <c r="X17"/>
  <c r="Y17" s="1"/>
  <c r="Y16"/>
  <c r="D16" i="2" s="1"/>
  <c r="X16" i="5"/>
  <c r="Y15"/>
  <c r="Z15" s="1"/>
  <c r="X15"/>
  <c r="X14"/>
  <c r="Y14" s="1"/>
  <c r="X13"/>
  <c r="Y13" s="1"/>
  <c r="X12"/>
  <c r="Y12" s="1"/>
  <c r="X11"/>
  <c r="Y11" s="1"/>
  <c r="D11" i="2" s="1"/>
  <c r="X10" i="5"/>
  <c r="Y10" s="1"/>
  <c r="X9"/>
  <c r="Y9" s="1"/>
  <c r="D9" i="2" s="1"/>
  <c r="F30" i="3" s="1"/>
  <c r="Y8" i="5"/>
  <c r="X8"/>
  <c r="Y7"/>
  <c r="Z7" s="1"/>
  <c r="X7"/>
  <c r="Y93" i="4"/>
  <c r="X93"/>
  <c r="X92"/>
  <c r="Y92" s="1"/>
  <c r="Z92" s="1"/>
  <c r="X91"/>
  <c r="Y91" s="1"/>
  <c r="Z91" s="1"/>
  <c r="X90"/>
  <c r="Y90" s="1"/>
  <c r="X89"/>
  <c r="Y89" s="1"/>
  <c r="X88"/>
  <c r="Y88" s="1"/>
  <c r="Z88" s="1"/>
  <c r="X87"/>
  <c r="Y87" s="1"/>
  <c r="Z87" s="1"/>
  <c r="X86"/>
  <c r="Y86" s="1"/>
  <c r="Z86" s="1"/>
  <c r="Y85"/>
  <c r="Z85" s="1"/>
  <c r="X85"/>
  <c r="X84"/>
  <c r="Y84" s="1"/>
  <c r="X83"/>
  <c r="Y83" s="1"/>
  <c r="Z83" s="1"/>
  <c r="X82"/>
  <c r="Y82" s="1"/>
  <c r="Z82" s="1"/>
  <c r="X81"/>
  <c r="Y81" s="1"/>
  <c r="Z81" s="1"/>
  <c r="X80"/>
  <c r="Y80" s="1"/>
  <c r="Z80" s="1"/>
  <c r="X79"/>
  <c r="Y79" s="1"/>
  <c r="Z79" s="1"/>
  <c r="X78"/>
  <c r="Y78" s="1"/>
  <c r="Z78" s="1"/>
  <c r="Y77"/>
  <c r="X77"/>
  <c r="X76"/>
  <c r="Y76" s="1"/>
  <c r="Z76" s="1"/>
  <c r="X75"/>
  <c r="Y75" s="1"/>
  <c r="Z75" s="1"/>
  <c r="X74"/>
  <c r="Y74" s="1"/>
  <c r="X73"/>
  <c r="Y73" s="1"/>
  <c r="Z73" s="1"/>
  <c r="X72"/>
  <c r="Y72" s="1"/>
  <c r="Z72" s="1"/>
  <c r="X71"/>
  <c r="Y71" s="1"/>
  <c r="Z71" s="1"/>
  <c r="X70"/>
  <c r="Y70" s="1"/>
  <c r="Z70" s="1"/>
  <c r="X69"/>
  <c r="Y69" s="1"/>
  <c r="X68"/>
  <c r="Y68" s="1"/>
  <c r="X67"/>
  <c r="Y67" s="1"/>
  <c r="Z67" s="1"/>
  <c r="X66"/>
  <c r="Y66" s="1"/>
  <c r="Z66" s="1"/>
  <c r="X65"/>
  <c r="Y65" s="1"/>
  <c r="X64"/>
  <c r="Y64" s="1"/>
  <c r="Z64" s="1"/>
  <c r="X63"/>
  <c r="Y63" s="1"/>
  <c r="Z63" s="1"/>
  <c r="X62"/>
  <c r="Y62" s="1"/>
  <c r="Z62" s="1"/>
  <c r="Y61"/>
  <c r="X61"/>
  <c r="X60"/>
  <c r="Y60" s="1"/>
  <c r="Z60" s="1"/>
  <c r="X59"/>
  <c r="Y59" s="1"/>
  <c r="Z59" s="1"/>
  <c r="X58"/>
  <c r="Y58" s="1"/>
  <c r="X57"/>
  <c r="Y57" s="1"/>
  <c r="Z57" s="1"/>
  <c r="X56"/>
  <c r="Y56" s="1"/>
  <c r="Z56" s="1"/>
  <c r="X55"/>
  <c r="Y55" s="1"/>
  <c r="Z55" s="1"/>
  <c r="X54"/>
  <c r="Y54" s="1"/>
  <c r="Z54" s="1"/>
  <c r="X53"/>
  <c r="Y53" s="1"/>
  <c r="X52"/>
  <c r="Y52" s="1"/>
  <c r="X51"/>
  <c r="Y51" s="1"/>
  <c r="Z51" s="1"/>
  <c r="X50"/>
  <c r="Y50" s="1"/>
  <c r="Z50" s="1"/>
  <c r="X49"/>
  <c r="Y49" s="1"/>
  <c r="X48"/>
  <c r="Y48" s="1"/>
  <c r="Z48" s="1"/>
  <c r="X47"/>
  <c r="Y47" s="1"/>
  <c r="Z47" s="1"/>
  <c r="X46"/>
  <c r="Y46" s="1"/>
  <c r="X45"/>
  <c r="Y45" s="1"/>
  <c r="X44"/>
  <c r="Y44" s="1"/>
  <c r="X43"/>
  <c r="Y43" s="1"/>
  <c r="Z43" s="1"/>
  <c r="X42"/>
  <c r="Y42" s="1"/>
  <c r="X41"/>
  <c r="Y41" s="1"/>
  <c r="X40"/>
  <c r="Y40" s="1"/>
  <c r="X39"/>
  <c r="Y39" s="1"/>
  <c r="Z39" s="1"/>
  <c r="X38"/>
  <c r="Y38" s="1"/>
  <c r="Y37"/>
  <c r="Z37" s="1"/>
  <c r="X37"/>
  <c r="X36"/>
  <c r="Y36" s="1"/>
  <c r="X35"/>
  <c r="Y35" s="1"/>
  <c r="Z35" s="1"/>
  <c r="X34"/>
  <c r="Y34" s="1"/>
  <c r="X33"/>
  <c r="Y33" s="1"/>
  <c r="X32"/>
  <c r="Y32" s="1"/>
  <c r="X31"/>
  <c r="Y31" s="1"/>
  <c r="Z31" s="1"/>
  <c r="X30"/>
  <c r="Y30" s="1"/>
  <c r="X29"/>
  <c r="Y29" s="1"/>
  <c r="X28"/>
  <c r="Y28" s="1"/>
  <c r="X27"/>
  <c r="Y27" s="1"/>
  <c r="Z27" s="1"/>
  <c r="X26"/>
  <c r="Y26" s="1"/>
  <c r="X25"/>
  <c r="Y25" s="1"/>
  <c r="Z25" s="1"/>
  <c r="X24"/>
  <c r="Y24" s="1"/>
  <c r="X23"/>
  <c r="Y23" s="1"/>
  <c r="Z23" s="1"/>
  <c r="X22"/>
  <c r="Y22" s="1"/>
  <c r="X21"/>
  <c r="Y21" s="1"/>
  <c r="Z21" s="1"/>
  <c r="X20"/>
  <c r="Y20" s="1"/>
  <c r="X19"/>
  <c r="Y19" s="1"/>
  <c r="Z19" s="1"/>
  <c r="X18"/>
  <c r="Y18" s="1"/>
  <c r="X17"/>
  <c r="Y17" s="1"/>
  <c r="X16"/>
  <c r="Y16" s="1"/>
  <c r="X15"/>
  <c r="Y15" s="1"/>
  <c r="X14"/>
  <c r="Y14" s="1"/>
  <c r="Z14" s="1"/>
  <c r="X13"/>
  <c r="Y13" s="1"/>
  <c r="Z13" s="1"/>
  <c r="X12"/>
  <c r="Y12" s="1"/>
  <c r="Z12" s="1"/>
  <c r="X11"/>
  <c r="Y11" s="1"/>
  <c r="X10"/>
  <c r="Y10" s="1"/>
  <c r="Z10" s="1"/>
  <c r="X9"/>
  <c r="Y9" s="1"/>
  <c r="Z9" s="1"/>
  <c r="X8"/>
  <c r="Y8" s="1"/>
  <c r="Z8" s="1"/>
  <c r="X7"/>
  <c r="Y7" s="1"/>
  <c r="Z7" s="1"/>
  <c r="X89" i="1"/>
  <c r="Y89" s="1"/>
  <c r="X90"/>
  <c r="Y90" s="1"/>
  <c r="B90" i="2" s="1"/>
  <c r="X91" i="1"/>
  <c r="Y91" s="1"/>
  <c r="X92"/>
  <c r="Y92" s="1"/>
  <c r="X93"/>
  <c r="Y93" s="1"/>
  <c r="G8" i="2"/>
  <c r="I11" i="3" s="1"/>
  <c r="J11" i="2"/>
  <c r="B14"/>
  <c r="J15"/>
  <c r="H19"/>
  <c r="J36" i="3" s="1"/>
  <c r="J19" i="2"/>
  <c r="L36" i="3" s="1"/>
  <c r="D21" i="2"/>
  <c r="E21"/>
  <c r="I21"/>
  <c r="H23"/>
  <c r="E25"/>
  <c r="C27"/>
  <c r="H27"/>
  <c r="J27"/>
  <c r="I29"/>
  <c r="J31"/>
  <c r="G32"/>
  <c r="I33"/>
  <c r="G34"/>
  <c r="C35"/>
  <c r="H35"/>
  <c r="J35"/>
  <c r="G36"/>
  <c r="C37"/>
  <c r="E37"/>
  <c r="I37"/>
  <c r="J37"/>
  <c r="G38"/>
  <c r="G39"/>
  <c r="H39"/>
  <c r="J39"/>
  <c r="D41"/>
  <c r="F29" i="3" s="1"/>
  <c r="E41" i="2"/>
  <c r="G29" i="3" s="1"/>
  <c r="I41" i="2"/>
  <c r="K29" i="3" s="1"/>
  <c r="K41" i="2"/>
  <c r="M29" i="3" s="1"/>
  <c r="C43" i="2"/>
  <c r="H43"/>
  <c r="J43"/>
  <c r="G44"/>
  <c r="D45"/>
  <c r="E45"/>
  <c r="I45"/>
  <c r="K45"/>
  <c r="J47"/>
  <c r="C48"/>
  <c r="D48"/>
  <c r="E49"/>
  <c r="K49"/>
  <c r="G50"/>
  <c r="G51"/>
  <c r="H51"/>
  <c r="J51"/>
  <c r="G52"/>
  <c r="I16" i="3" s="1"/>
  <c r="I53" i="2"/>
  <c r="J53"/>
  <c r="H55"/>
  <c r="J55"/>
  <c r="C56"/>
  <c r="E57"/>
  <c r="I57"/>
  <c r="K57"/>
  <c r="G58"/>
  <c r="F59"/>
  <c r="H59"/>
  <c r="C60"/>
  <c r="D61"/>
  <c r="E61"/>
  <c r="I61"/>
  <c r="J61"/>
  <c r="K61"/>
  <c r="C62"/>
  <c r="G62"/>
  <c r="C64"/>
  <c r="G64"/>
  <c r="H65"/>
  <c r="K65"/>
  <c r="C66"/>
  <c r="H67"/>
  <c r="J67"/>
  <c r="D68"/>
  <c r="I69"/>
  <c r="J69"/>
  <c r="C70"/>
  <c r="G71"/>
  <c r="I13" i="3" s="1"/>
  <c r="H71" i="2"/>
  <c r="J13" i="3" s="1"/>
  <c r="J71" i="2"/>
  <c r="L13" i="3" s="1"/>
  <c r="C72" i="2"/>
  <c r="C73"/>
  <c r="E39" i="3" s="1"/>
  <c r="E73" i="2"/>
  <c r="G39" i="3" s="1"/>
  <c r="I73" i="2"/>
  <c r="K39" i="3" s="1"/>
  <c r="K73" i="2"/>
  <c r="M39" i="3" s="1"/>
  <c r="F75" i="2"/>
  <c r="H75"/>
  <c r="J75"/>
  <c r="C76"/>
  <c r="D76"/>
  <c r="D77"/>
  <c r="E77"/>
  <c r="I77"/>
  <c r="J77"/>
  <c r="K77"/>
  <c r="C78"/>
  <c r="E38" i="3" s="1"/>
  <c r="G78" i="2"/>
  <c r="I38" i="3" s="1"/>
  <c r="C79" i="2"/>
  <c r="F79"/>
  <c r="J79"/>
  <c r="C80"/>
  <c r="C81"/>
  <c r="D81"/>
  <c r="C82"/>
  <c r="G82"/>
  <c r="C83"/>
  <c r="F83"/>
  <c r="H83"/>
  <c r="J83"/>
  <c r="D84"/>
  <c r="C85"/>
  <c r="D85"/>
  <c r="E85"/>
  <c r="I85"/>
  <c r="J85"/>
  <c r="C86"/>
  <c r="C87"/>
  <c r="H87"/>
  <c r="J87"/>
  <c r="C88"/>
  <c r="D88"/>
  <c r="G88"/>
  <c r="D89"/>
  <c r="E89"/>
  <c r="I89"/>
  <c r="J89"/>
  <c r="G90"/>
  <c r="C91"/>
  <c r="F91"/>
  <c r="H91"/>
  <c r="I91"/>
  <c r="K91"/>
  <c r="C92"/>
  <c r="G92"/>
  <c r="D93"/>
  <c r="E93"/>
  <c r="I93"/>
  <c r="J93"/>
  <c r="H7"/>
  <c r="J12" i="3" s="1"/>
  <c r="X8" i="1"/>
  <c r="Y8" s="1"/>
  <c r="B8" i="2" s="1"/>
  <c r="D11" i="3" s="1"/>
  <c r="X9" i="1"/>
  <c r="Y9" s="1"/>
  <c r="B9" i="2" s="1"/>
  <c r="D30" i="3" s="1"/>
  <c r="X10" i="1"/>
  <c r="Y10" s="1"/>
  <c r="B10" i="2" s="1"/>
  <c r="D31" i="3" s="1"/>
  <c r="X11" i="1"/>
  <c r="Y11" s="1"/>
  <c r="B11" i="2" s="1"/>
  <c r="X12" i="1"/>
  <c r="Y12" s="1"/>
  <c r="B12" i="2" s="1"/>
  <c r="D33" i="3" s="1"/>
  <c r="X13" i="1"/>
  <c r="Y13" s="1"/>
  <c r="B13" i="2" s="1"/>
  <c r="D40" i="3" s="1"/>
  <c r="X14" i="1"/>
  <c r="Y14" s="1"/>
  <c r="X15"/>
  <c r="Y15" s="1"/>
  <c r="B15" i="2" s="1"/>
  <c r="X16" i="1"/>
  <c r="Y16" s="1"/>
  <c r="B16" i="2" s="1"/>
  <c r="X17" i="1"/>
  <c r="Y17" s="1"/>
  <c r="B17" i="2" s="1"/>
  <c r="X18" i="1"/>
  <c r="Y18" s="1"/>
  <c r="B18" i="2" s="1"/>
  <c r="D37" i="3" s="1"/>
  <c r="X19" i="1"/>
  <c r="Y19" s="1"/>
  <c r="B19" i="2" s="1"/>
  <c r="D36" i="3" s="1"/>
  <c r="X20" i="1"/>
  <c r="Y20" s="1"/>
  <c r="B20" i="2" s="1"/>
  <c r="D27" i="3" s="1"/>
  <c r="X21" i="1"/>
  <c r="Y21" s="1"/>
  <c r="B21" i="2" s="1"/>
  <c r="X22" i="1"/>
  <c r="Y22" s="1"/>
  <c r="B22" i="2" s="1"/>
  <c r="D28" i="3" s="1"/>
  <c r="X23" i="1"/>
  <c r="Y23" s="1"/>
  <c r="B23" i="2" s="1"/>
  <c r="X24" i="1"/>
  <c r="Y24" s="1"/>
  <c r="B24" i="2" s="1"/>
  <c r="X25" i="1"/>
  <c r="Y25" s="1"/>
  <c r="B25" i="2" s="1"/>
  <c r="X26" i="1"/>
  <c r="Y26" s="1"/>
  <c r="B26" i="2" s="1"/>
  <c r="X27" i="1"/>
  <c r="Y27" s="1"/>
  <c r="B27" i="2" s="1"/>
  <c r="X28" i="1"/>
  <c r="Y28" s="1"/>
  <c r="B28" i="2" s="1"/>
  <c r="X29" i="1"/>
  <c r="Y29" s="1"/>
  <c r="B29" i="2" s="1"/>
  <c r="X30" i="1"/>
  <c r="Y30" s="1"/>
  <c r="B30" i="2" s="1"/>
  <c r="X31" i="1"/>
  <c r="Y31" s="1"/>
  <c r="B31" i="2" s="1"/>
  <c r="X32" i="1"/>
  <c r="Y32" s="1"/>
  <c r="B32" i="2" s="1"/>
  <c r="X33" i="1"/>
  <c r="Y33" s="1"/>
  <c r="B33" i="2" s="1"/>
  <c r="X34" i="1"/>
  <c r="Y34" s="1"/>
  <c r="B34" i="2" s="1"/>
  <c r="X35" i="1"/>
  <c r="Y35" s="1"/>
  <c r="B35" i="2" s="1"/>
  <c r="X36" i="1"/>
  <c r="Y36" s="1"/>
  <c r="B36" i="2" s="1"/>
  <c r="X37" i="1"/>
  <c r="Y37" s="1"/>
  <c r="B37" i="2" s="1"/>
  <c r="X38" i="1"/>
  <c r="Y38" s="1"/>
  <c r="B38" i="2" s="1"/>
  <c r="X39" i="1"/>
  <c r="Y39" s="1"/>
  <c r="B39" i="2" s="1"/>
  <c r="X40" i="1"/>
  <c r="Y40" s="1"/>
  <c r="B40" i="2" s="1"/>
  <c r="D32" i="3" s="1"/>
  <c r="X41" i="1"/>
  <c r="Y41" s="1"/>
  <c r="B41" i="2" s="1"/>
  <c r="D29" i="3" s="1"/>
  <c r="X42" i="1"/>
  <c r="Y42" s="1"/>
  <c r="B42" i="2" s="1"/>
  <c r="X43" i="1"/>
  <c r="Y43" s="1"/>
  <c r="B43" i="2" s="1"/>
  <c r="X44" i="1"/>
  <c r="Y44" s="1"/>
  <c r="B44" i="2" s="1"/>
  <c r="X45" i="1"/>
  <c r="Y45" s="1"/>
  <c r="B45" i="2" s="1"/>
  <c r="X46" i="1"/>
  <c r="Y46" s="1"/>
  <c r="B46" i="2" s="1"/>
  <c r="X47" i="1"/>
  <c r="Y47" s="1"/>
  <c r="B47" i="2" s="1"/>
  <c r="X48" i="1"/>
  <c r="Y48" s="1"/>
  <c r="B48" i="2" s="1"/>
  <c r="X49" i="1"/>
  <c r="Y49" s="1"/>
  <c r="B49" i="2" s="1"/>
  <c r="X50" i="1"/>
  <c r="Y50" s="1"/>
  <c r="B50" i="2" s="1"/>
  <c r="X51" i="1"/>
  <c r="Y51" s="1"/>
  <c r="B51" i="2" s="1"/>
  <c r="X52" i="1"/>
  <c r="Y52" s="1"/>
  <c r="B52" i="2" s="1"/>
  <c r="D16" i="3" s="1"/>
  <c r="X53" i="1"/>
  <c r="Y53" s="1"/>
  <c r="B53" i="2" s="1"/>
  <c r="X54" i="1"/>
  <c r="Y54" s="1"/>
  <c r="B54" i="2" s="1"/>
  <c r="X55" i="1"/>
  <c r="Y55" s="1"/>
  <c r="B55" i="2" s="1"/>
  <c r="X56" i="1"/>
  <c r="Y56" s="1"/>
  <c r="B56" i="2" s="1"/>
  <c r="X57" i="1"/>
  <c r="Y57" s="1"/>
  <c r="B57" i="2" s="1"/>
  <c r="X58" i="1"/>
  <c r="Y58" s="1"/>
  <c r="B58" i="2" s="1"/>
  <c r="X59" i="1"/>
  <c r="Y59" s="1"/>
  <c r="B59" i="2" s="1"/>
  <c r="X60" i="1"/>
  <c r="Y60" s="1"/>
  <c r="B60" i="2" s="1"/>
  <c r="X61" i="1"/>
  <c r="Y61" s="1"/>
  <c r="B61" i="2" s="1"/>
  <c r="X62" i="1"/>
  <c r="Y62" s="1"/>
  <c r="B62" i="2" s="1"/>
  <c r="X63" i="1"/>
  <c r="Y63" s="1"/>
  <c r="B63" i="2" s="1"/>
  <c r="X64" i="1"/>
  <c r="Y64" s="1"/>
  <c r="B64" i="2" s="1"/>
  <c r="X65" i="1"/>
  <c r="Y65" s="1"/>
  <c r="B65" i="2" s="1"/>
  <c r="X66" i="1"/>
  <c r="Y66" s="1"/>
  <c r="B66" i="2" s="1"/>
  <c r="X67" i="1"/>
  <c r="Y67" s="1"/>
  <c r="B67" i="2" s="1"/>
  <c r="X68" i="1"/>
  <c r="Y68" s="1"/>
  <c r="B68" i="2" s="1"/>
  <c r="X69" i="1"/>
  <c r="Y69" s="1"/>
  <c r="B69" i="2" s="1"/>
  <c r="X70" i="1"/>
  <c r="Y70" s="1"/>
  <c r="B70" i="2" s="1"/>
  <c r="X71" i="1"/>
  <c r="Y71" s="1"/>
  <c r="B71" i="2" s="1"/>
  <c r="D13" i="3" s="1"/>
  <c r="X72" i="1"/>
  <c r="Y72" s="1"/>
  <c r="B72" i="2" s="1"/>
  <c r="X73" i="1"/>
  <c r="Y73" s="1"/>
  <c r="X74"/>
  <c r="Y74" s="1"/>
  <c r="B74" i="2" s="1"/>
  <c r="X75" i="1"/>
  <c r="Y75" s="1"/>
  <c r="X76"/>
  <c r="Y76" s="1"/>
  <c r="Z76" s="1"/>
  <c r="X77"/>
  <c r="Y77" s="1"/>
  <c r="B77" i="2" s="1"/>
  <c r="X78" i="1"/>
  <c r="Y78" s="1"/>
  <c r="Z78" s="1"/>
  <c r="X79"/>
  <c r="Y79" s="1"/>
  <c r="X80"/>
  <c r="Y80" s="1"/>
  <c r="Z80" s="1"/>
  <c r="X81"/>
  <c r="Y81" s="1"/>
  <c r="B81" i="2" s="1"/>
  <c r="X82" i="1"/>
  <c r="Y82" s="1"/>
  <c r="B82" i="2" s="1"/>
  <c r="X83" i="1"/>
  <c r="Y83" s="1"/>
  <c r="B83" i="2" s="1"/>
  <c r="X84" i="1"/>
  <c r="Y84" s="1"/>
  <c r="Z84" s="1"/>
  <c r="X85"/>
  <c r="Y85" s="1"/>
  <c r="B85" i="2" s="1"/>
  <c r="X86" i="1"/>
  <c r="Y86" s="1"/>
  <c r="B86" i="2" s="1"/>
  <c r="X87" i="1"/>
  <c r="Y87" s="1"/>
  <c r="X88"/>
  <c r="Y88" s="1"/>
  <c r="X7"/>
  <c r="Z57" i="11" l="1"/>
  <c r="J57" i="2"/>
  <c r="F11"/>
  <c r="Z25" i="11"/>
  <c r="J25" i="2"/>
  <c r="Z45" i="11"/>
  <c r="J45" i="2"/>
  <c r="Z59" i="10"/>
  <c r="I59" i="2"/>
  <c r="I25"/>
  <c r="I9"/>
  <c r="K30" i="3" s="1"/>
  <c r="Z81" i="9"/>
  <c r="H81" i="2"/>
  <c r="Z45" i="9"/>
  <c r="H45" i="2"/>
  <c r="Z57" i="9"/>
  <c r="H57" i="2"/>
  <c r="Z89" i="9"/>
  <c r="H89" i="2"/>
  <c r="Z33" i="9"/>
  <c r="H33" i="2"/>
  <c r="Z73" i="9"/>
  <c r="H73" i="2"/>
  <c r="J39" i="3" s="1"/>
  <c r="F63" i="2"/>
  <c r="F31"/>
  <c r="E69"/>
  <c r="E67"/>
  <c r="Z59" i="6"/>
  <c r="E59" i="2"/>
  <c r="Z91" i="6"/>
  <c r="E91" i="2"/>
  <c r="Z31" i="6"/>
  <c r="E31" i="2"/>
  <c r="Z79" i="6"/>
  <c r="E79" i="2"/>
  <c r="E43"/>
  <c r="Z61" i="9"/>
  <c r="H61" i="2"/>
  <c r="Z77" i="9"/>
  <c r="H77" i="2"/>
  <c r="Z93" i="9"/>
  <c r="H93" i="2"/>
  <c r="Z25" i="9"/>
  <c r="H25" i="2"/>
  <c r="Z49" i="9"/>
  <c r="H49" i="2"/>
  <c r="F67"/>
  <c r="F51"/>
  <c r="F47"/>
  <c r="F43"/>
  <c r="F35"/>
  <c r="F27"/>
  <c r="F19"/>
  <c r="H36" i="3" s="1"/>
  <c r="F15" i="2"/>
  <c r="Z43" i="8"/>
  <c r="G43" i="2"/>
  <c r="G18"/>
  <c r="I37" i="3" s="1"/>
  <c r="Z42" i="8"/>
  <c r="Z92" i="1"/>
  <c r="B92" i="2"/>
  <c r="Z90" i="1"/>
  <c r="B80" i="2"/>
  <c r="B76"/>
  <c r="B84"/>
  <c r="D34" i="3" s="1"/>
  <c r="B78" i="2"/>
  <c r="D38" i="3" s="1"/>
  <c r="D35"/>
  <c r="Z75" i="10"/>
  <c r="I75" i="2"/>
  <c r="Z39" i="10"/>
  <c r="I39" i="2"/>
  <c r="Z59" i="8"/>
  <c r="G59" i="2"/>
  <c r="Z91" i="8"/>
  <c r="G91" i="2"/>
  <c r="G45"/>
  <c r="Z29" i="11"/>
  <c r="J29" i="2"/>
  <c r="Z49" i="11"/>
  <c r="J49" i="2"/>
  <c r="Z81" i="11"/>
  <c r="J81" i="2"/>
  <c r="Z21" i="11"/>
  <c r="J21" i="2"/>
  <c r="Z41" i="11"/>
  <c r="J41" i="2"/>
  <c r="L29" i="3" s="1"/>
  <c r="Z65" i="11"/>
  <c r="J65" i="2"/>
  <c r="J17"/>
  <c r="E29"/>
  <c r="C54"/>
  <c r="Z45" i="4"/>
  <c r="C45" i="2"/>
  <c r="Z29" i="4"/>
  <c r="C29" i="2"/>
  <c r="C19"/>
  <c r="E36" i="3" s="1"/>
  <c r="Z55" i="12"/>
  <c r="K55" i="2"/>
  <c r="Z35" i="12"/>
  <c r="K35" i="2"/>
  <c r="Z75" i="12"/>
  <c r="K75" i="2"/>
  <c r="K67"/>
  <c r="K47"/>
  <c r="K25"/>
  <c r="K21"/>
  <c r="Z27" i="8"/>
  <c r="G27" i="2"/>
  <c r="Z37" i="8"/>
  <c r="G37" i="2"/>
  <c r="Z73" i="8"/>
  <c r="G73" i="2"/>
  <c r="I39" i="3" s="1"/>
  <c r="Z74" i="8"/>
  <c r="Z27" i="6"/>
  <c r="E27" i="2"/>
  <c r="Z47" i="6"/>
  <c r="E47" i="2"/>
  <c r="Z75" i="6"/>
  <c r="E75" i="2"/>
  <c r="Z15" i="6"/>
  <c r="E15" i="2"/>
  <c r="Z19" i="6"/>
  <c r="E19" i="2"/>
  <c r="G36" i="3" s="1"/>
  <c r="Z63" i="6"/>
  <c r="E63" i="2"/>
  <c r="Z83" i="6"/>
  <c r="E83" i="2"/>
  <c r="Z43" i="12"/>
  <c r="K43" i="2"/>
  <c r="Z59" i="12"/>
  <c r="K59" i="2"/>
  <c r="Z83" i="12"/>
  <c r="K83" i="2"/>
  <c r="Z51" i="12"/>
  <c r="K51" i="2"/>
  <c r="Z71" i="12"/>
  <c r="K71" i="2"/>
  <c r="M13" i="3" s="1"/>
  <c r="K15" i="2"/>
  <c r="Z27" i="10"/>
  <c r="I27" i="2"/>
  <c r="Z47" i="10"/>
  <c r="I47" i="2"/>
  <c r="Z83" i="10"/>
  <c r="I83" i="2"/>
  <c r="Z35" i="10"/>
  <c r="I35" i="2"/>
  <c r="Z55" i="10"/>
  <c r="I55" i="2"/>
  <c r="Z79" i="10"/>
  <c r="I79" i="2"/>
  <c r="Z15" i="10"/>
  <c r="I15" i="2"/>
  <c r="Z19" i="10"/>
  <c r="I19" i="2"/>
  <c r="K36" i="3" s="1"/>
  <c r="Z43" i="10"/>
  <c r="I43" i="2"/>
  <c r="Z67" i="10"/>
  <c r="I67" i="2"/>
  <c r="Z87" i="10"/>
  <c r="I87" i="2"/>
  <c r="Z89" i="7"/>
  <c r="F89" i="2"/>
  <c r="F81"/>
  <c r="Z21" i="7"/>
  <c r="F21" i="2"/>
  <c r="Z25" i="7"/>
  <c r="F25" i="2"/>
  <c r="Z33" i="7"/>
  <c r="F33" i="2"/>
  <c r="Z37" i="7"/>
  <c r="F37" i="2"/>
  <c r="Z41" i="7"/>
  <c r="F41" i="2"/>
  <c r="H29" i="3" s="1"/>
  <c r="Z49" i="7"/>
  <c r="F49" i="2"/>
  <c r="Z57" i="7"/>
  <c r="F57" i="2"/>
  <c r="Z65" i="7"/>
  <c r="F65" i="2"/>
  <c r="Z69" i="7"/>
  <c r="F69" i="2"/>
  <c r="Z73" i="7"/>
  <c r="F73" i="2"/>
  <c r="H39" i="3" s="1"/>
  <c r="Z85" i="7"/>
  <c r="F85" i="2"/>
  <c r="C63"/>
  <c r="Z63" i="10"/>
  <c r="I63" i="2"/>
  <c r="E53"/>
  <c r="Z13" i="12"/>
  <c r="K13" i="2"/>
  <c r="M40" i="3" s="1"/>
  <c r="Z63" i="12"/>
  <c r="K63" i="2"/>
  <c r="Z9" i="11"/>
  <c r="J9" i="2"/>
  <c r="L30" i="3" s="1"/>
  <c r="Z13" i="11"/>
  <c r="J13" i="2"/>
  <c r="L40" i="3" s="1"/>
  <c r="Z33" i="11"/>
  <c r="J33" i="2"/>
  <c r="Z31" i="10"/>
  <c r="I31" i="2"/>
  <c r="Z51" i="10"/>
  <c r="I51" i="2"/>
  <c r="Z71" i="10"/>
  <c r="I71" i="2"/>
  <c r="K13" i="3" s="1"/>
  <c r="Z23" i="10"/>
  <c r="I23" i="2"/>
  <c r="Z11" i="10"/>
  <c r="I11" i="2"/>
  <c r="Z29" i="9"/>
  <c r="H29" i="2"/>
  <c r="H11"/>
  <c r="Z41" i="9"/>
  <c r="H41" i="2"/>
  <c r="J29" i="3" s="1"/>
  <c r="Z13" i="9"/>
  <c r="H13" i="2"/>
  <c r="J40" i="3" s="1"/>
  <c r="Z9" i="9"/>
  <c r="H9" i="2"/>
  <c r="J30" i="3" s="1"/>
  <c r="Z53" i="7"/>
  <c r="F53" i="2"/>
  <c r="Z9" i="7"/>
  <c r="F9" i="2"/>
  <c r="H30" i="3" s="1"/>
  <c r="Z35" i="6"/>
  <c r="E35" i="2"/>
  <c r="Z51" i="6"/>
  <c r="E51" i="2"/>
  <c r="E13"/>
  <c r="G40" i="3" s="1"/>
  <c r="Z11" i="6"/>
  <c r="E11" i="2"/>
  <c r="D33"/>
  <c r="Z52" i="5"/>
  <c r="D52" i="2"/>
  <c r="F16" i="3" s="1"/>
  <c r="Z36" i="5"/>
  <c r="D36" i="2"/>
  <c r="Z20" i="5"/>
  <c r="C31" i="2"/>
  <c r="Z69" i="4"/>
  <c r="C69" i="2"/>
  <c r="C12"/>
  <c r="E33" i="3" s="1"/>
  <c r="C8" i="2"/>
  <c r="E11" i="3" s="1"/>
  <c r="Z53" i="4"/>
  <c r="C53" i="2"/>
  <c r="Z68" i="4"/>
  <c r="C68" i="2"/>
  <c r="Z89" i="4"/>
  <c r="C89" i="2"/>
  <c r="Z13" i="5"/>
  <c r="D13" i="2"/>
  <c r="F40" i="3" s="1"/>
  <c r="Z19" i="5"/>
  <c r="D19" i="2"/>
  <c r="F36" i="3" s="1"/>
  <c r="D29" i="2"/>
  <c r="Z29" i="5"/>
  <c r="D37" i="2"/>
  <c r="Z37" i="5"/>
  <c r="Z56"/>
  <c r="D56" i="2"/>
  <c r="Z65" i="5"/>
  <c r="D65" i="2"/>
  <c r="Z87" i="1"/>
  <c r="B87" i="2"/>
  <c r="B79"/>
  <c r="Z79" i="1"/>
  <c r="Z75"/>
  <c r="B75" i="2"/>
  <c r="D22" i="3"/>
  <c r="Z67" i="1"/>
  <c r="Z83"/>
  <c r="F39" i="2"/>
  <c r="C10"/>
  <c r="E31" i="3" s="1"/>
  <c r="B88" i="2"/>
  <c r="Z88" i="1"/>
  <c r="Z33" i="4"/>
  <c r="C33" i="2"/>
  <c r="Z58" i="4"/>
  <c r="C58" i="2"/>
  <c r="Z61" i="4"/>
  <c r="C61" i="2"/>
  <c r="Z65" i="4"/>
  <c r="C65" i="2"/>
  <c r="Z90" i="4"/>
  <c r="C90" i="2"/>
  <c r="Z93" i="4"/>
  <c r="C93" i="2"/>
  <c r="D8"/>
  <c r="F11" i="3" s="1"/>
  <c r="Z8" i="5"/>
  <c r="D24" i="2"/>
  <c r="F15" i="3" s="1"/>
  <c r="Z24" i="5"/>
  <c r="Z53"/>
  <c r="D53" i="2"/>
  <c r="Z72" i="5"/>
  <c r="D72" i="2"/>
  <c r="Z77" i="1"/>
  <c r="Z85"/>
  <c r="C25" i="2"/>
  <c r="Z41" i="4"/>
  <c r="C41" i="2"/>
  <c r="E29" i="3" s="1"/>
  <c r="Z52" i="4"/>
  <c r="C52" i="2"/>
  <c r="E16" i="3" s="1"/>
  <c r="Z84" i="4"/>
  <c r="C84" i="2"/>
  <c r="D12"/>
  <c r="F33" i="3" s="1"/>
  <c r="Z12" i="5"/>
  <c r="D17" i="2"/>
  <c r="Z17" i="5"/>
  <c r="Z28"/>
  <c r="D28" i="2"/>
  <c r="Z69" i="5"/>
  <c r="D69" i="2"/>
  <c r="Z73" i="5"/>
  <c r="D73" i="2"/>
  <c r="F39" i="3" s="1"/>
  <c r="Z92" i="5"/>
  <c r="D92" i="2"/>
  <c r="Z17" i="6"/>
  <c r="E17" i="2"/>
  <c r="G20" i="3" s="1"/>
  <c r="Z23" i="6"/>
  <c r="E23" i="2"/>
  <c r="Z33" i="6"/>
  <c r="E33" i="2"/>
  <c r="Z39" i="6"/>
  <c r="E39" i="2"/>
  <c r="Z55" i="6"/>
  <c r="E55" i="2"/>
  <c r="Z65" i="6"/>
  <c r="E65" i="2"/>
  <c r="Z71" i="6"/>
  <c r="E71" i="2"/>
  <c r="G13" i="3" s="1"/>
  <c r="Z81" i="6"/>
  <c r="E81" i="2"/>
  <c r="G26" i="3" s="1"/>
  <c r="Z87" i="6"/>
  <c r="E87" i="2"/>
  <c r="Z23" i="7"/>
  <c r="F23" i="2"/>
  <c r="Z29" i="7"/>
  <c r="F29" i="2"/>
  <c r="Z45" i="7"/>
  <c r="F45" i="2"/>
  <c r="L45" s="1"/>
  <c r="R45" s="1"/>
  <c r="Z55" i="7"/>
  <c r="F55" i="2"/>
  <c r="Z61" i="7"/>
  <c r="F61" i="2"/>
  <c r="Z71" i="7"/>
  <c r="F71" i="2"/>
  <c r="H13" i="3" s="1"/>
  <c r="Z77" i="7"/>
  <c r="F77" i="2"/>
  <c r="Z87" i="7"/>
  <c r="F87" i="2"/>
  <c r="Z93" i="7"/>
  <c r="F93" i="2"/>
  <c r="H26" i="3" s="1"/>
  <c r="Z9" i="8"/>
  <c r="G9" i="2"/>
  <c r="I30" i="3" s="1"/>
  <c r="Z53" i="8"/>
  <c r="G53" i="2"/>
  <c r="Z15" i="9"/>
  <c r="H15" i="2"/>
  <c r="Z21" i="9"/>
  <c r="H21" i="2"/>
  <c r="Z31" i="9"/>
  <c r="H31" i="2"/>
  <c r="Z37" i="9"/>
  <c r="H37" i="2"/>
  <c r="Z47" i="9"/>
  <c r="H47" i="2"/>
  <c r="Z53" i="9"/>
  <c r="H53" i="2"/>
  <c r="Z63" i="9"/>
  <c r="H63" i="2"/>
  <c r="Z69" i="9"/>
  <c r="H69" i="2"/>
  <c r="Z79" i="9"/>
  <c r="H79" i="2"/>
  <c r="Z85" i="9"/>
  <c r="H85" i="2"/>
  <c r="Z17" i="10"/>
  <c r="I17" i="2"/>
  <c r="Z49" i="10"/>
  <c r="I49" i="2"/>
  <c r="Z65" i="10"/>
  <c r="I65" i="2"/>
  <c r="Z81" i="10"/>
  <c r="I81" i="2"/>
  <c r="K26" i="3" s="1"/>
  <c r="Z7" i="11"/>
  <c r="J7" i="2"/>
  <c r="L12" i="3" s="1"/>
  <c r="Z23" i="11"/>
  <c r="J23" i="2"/>
  <c r="Z59" i="11"/>
  <c r="J59" i="2"/>
  <c r="Z63" i="11"/>
  <c r="J63" i="2"/>
  <c r="Z73" i="11"/>
  <c r="J73" i="2"/>
  <c r="L39" i="3" s="1"/>
  <c r="Z91" i="11"/>
  <c r="J91" i="2"/>
  <c r="Z29" i="12"/>
  <c r="K29" i="2"/>
  <c r="Z53" i="12"/>
  <c r="K53" i="2"/>
  <c r="Z69" i="12"/>
  <c r="K69" i="2"/>
  <c r="Z73" i="1"/>
  <c r="B73" i="2"/>
  <c r="D39" i="3" s="1"/>
  <c r="Z81" i="1"/>
  <c r="C57" i="2"/>
  <c r="Z17" i="4"/>
  <c r="C17" i="2"/>
  <c r="Z49" i="4"/>
  <c r="C49" i="2"/>
  <c r="Z74" i="4"/>
  <c r="C74" i="2"/>
  <c r="Z77" i="4"/>
  <c r="C77" i="2"/>
  <c r="E19" i="3" s="1"/>
  <c r="Z9" i="5"/>
  <c r="Z25"/>
  <c r="Z40"/>
  <c r="D40" i="2"/>
  <c r="F32" i="3" s="1"/>
  <c r="Z49" i="5"/>
  <c r="D49" i="2"/>
  <c r="Z80" i="5"/>
  <c r="D80" i="2"/>
  <c r="Z82" i="1"/>
  <c r="Z86"/>
  <c r="C50" i="2"/>
  <c r="C47"/>
  <c r="C21"/>
  <c r="G66"/>
  <c r="Z66" i="8"/>
  <c r="F17" i="2"/>
  <c r="H20" i="3" s="1"/>
  <c r="Z17" i="8"/>
  <c r="G17" i="2"/>
  <c r="E9"/>
  <c r="G30" i="3" s="1"/>
  <c r="Z16" i="4"/>
  <c r="C16" i="2"/>
  <c r="E20" i="3" s="1"/>
  <c r="Z16" i="5"/>
  <c r="Z32"/>
  <c r="H17" i="2"/>
  <c r="G16"/>
  <c r="E34" i="3"/>
  <c r="L26"/>
  <c r="J26"/>
  <c r="E26"/>
  <c r="L25"/>
  <c r="G25"/>
  <c r="D24"/>
  <c r="D21"/>
  <c r="D23"/>
  <c r="D15"/>
  <c r="K20"/>
  <c r="F26"/>
  <c r="F19"/>
  <c r="D19"/>
  <c r="D18"/>
  <c r="D17"/>
  <c r="I23"/>
  <c r="D14"/>
  <c r="K25"/>
  <c r="H25"/>
  <c r="D25"/>
  <c r="F25"/>
  <c r="L20"/>
  <c r="J20"/>
  <c r="F20"/>
  <c r="Z9" i="12"/>
  <c r="K9" i="2"/>
  <c r="M30" i="3" s="1"/>
  <c r="Z31" i="12"/>
  <c r="K31" i="2"/>
  <c r="Z37" i="12"/>
  <c r="K37" i="2"/>
  <c r="Z19" i="12"/>
  <c r="K19" i="2"/>
  <c r="M36" i="3" s="1"/>
  <c r="Z23" i="12"/>
  <c r="K23" i="2"/>
  <c r="Z39" i="12"/>
  <c r="K39" i="2"/>
  <c r="Z27" i="12"/>
  <c r="K27" i="2"/>
  <c r="K33"/>
  <c r="K11"/>
  <c r="Z85" i="12"/>
  <c r="K85" i="2"/>
  <c r="Z89" i="12"/>
  <c r="K89" i="2"/>
  <c r="Z79" i="12"/>
  <c r="K79" i="2"/>
  <c r="Z87" i="12"/>
  <c r="K87" i="2"/>
  <c r="Z81" i="12"/>
  <c r="K81" i="2"/>
  <c r="Z93" i="12"/>
  <c r="K93" i="2"/>
  <c r="D20" i="3"/>
  <c r="Z17" i="12"/>
  <c r="K17" i="2"/>
  <c r="Z14" i="12"/>
  <c r="K14" i="2"/>
  <c r="M35" i="3" s="1"/>
  <c r="K22" i="2"/>
  <c r="M28" i="3" s="1"/>
  <c r="Z22" i="12"/>
  <c r="Z30"/>
  <c r="K30" i="2"/>
  <c r="Z38" i="12"/>
  <c r="K38" i="2"/>
  <c r="M22" i="3" s="1"/>
  <c r="Z46" i="12"/>
  <c r="K46" i="2"/>
  <c r="K54"/>
  <c r="Z54" i="12"/>
  <c r="K62" i="2"/>
  <c r="Z62" i="12"/>
  <c r="Z70"/>
  <c r="K70" i="2"/>
  <c r="K78"/>
  <c r="M38" i="3" s="1"/>
  <c r="Z78" i="12"/>
  <c r="K86" i="2"/>
  <c r="Z86" i="12"/>
  <c r="K12" i="2"/>
  <c r="M33" i="3" s="1"/>
  <c r="Z12" i="12"/>
  <c r="K20" i="2"/>
  <c r="M27" i="3" s="1"/>
  <c r="Z20" i="12"/>
  <c r="K28" i="2"/>
  <c r="Z28" i="12"/>
  <c r="K36" i="2"/>
  <c r="Z36" i="12"/>
  <c r="K44" i="2"/>
  <c r="Z44" i="12"/>
  <c r="K52" i="2"/>
  <c r="M16" i="3" s="1"/>
  <c r="Z52" i="12"/>
  <c r="Z60"/>
  <c r="K60" i="2"/>
  <c r="K68"/>
  <c r="Z68" i="12"/>
  <c r="Z76"/>
  <c r="K76" i="2"/>
  <c r="K84"/>
  <c r="Z84" i="12"/>
  <c r="K92" i="2"/>
  <c r="Z92" i="12"/>
  <c r="Z10"/>
  <c r="K10" i="2"/>
  <c r="M31" i="3" s="1"/>
  <c r="Z18" i="12"/>
  <c r="K18" i="2"/>
  <c r="M37" i="3" s="1"/>
  <c r="K26" i="2"/>
  <c r="Z26" i="12"/>
  <c r="Z34"/>
  <c r="K34" i="2"/>
  <c r="M23" i="3" s="1"/>
  <c r="Z42" i="12"/>
  <c r="K42" i="2"/>
  <c r="Z50" i="12"/>
  <c r="K50" i="2"/>
  <c r="K58"/>
  <c r="Z58" i="12"/>
  <c r="K66" i="2"/>
  <c r="Z66" i="12"/>
  <c r="K74" i="2"/>
  <c r="Z74" i="12"/>
  <c r="Z82"/>
  <c r="K82" i="2"/>
  <c r="Z90" i="12"/>
  <c r="K90" i="2"/>
  <c r="Z8" i="12"/>
  <c r="K8" i="2"/>
  <c r="M11" i="3" s="1"/>
  <c r="Z16" i="12"/>
  <c r="K24" i="2"/>
  <c r="Z24" i="12"/>
  <c r="K32" i="2"/>
  <c r="Z32" i="12"/>
  <c r="K40" i="2"/>
  <c r="M32" i="3" s="1"/>
  <c r="Z40" i="12"/>
  <c r="K48" i="2"/>
  <c r="Z48" i="12"/>
  <c r="K56" i="2"/>
  <c r="Z56" i="12"/>
  <c r="K64" i="2"/>
  <c r="M19" i="3" s="1"/>
  <c r="Z64" i="12"/>
  <c r="Z72"/>
  <c r="K72" i="2"/>
  <c r="K80"/>
  <c r="Z80" i="12"/>
  <c r="K88" i="2"/>
  <c r="Z88" i="12"/>
  <c r="Z14" i="11"/>
  <c r="J14" i="2"/>
  <c r="L35" i="3" s="1"/>
  <c r="J22" i="2"/>
  <c r="L28" i="3" s="1"/>
  <c r="Z22" i="11"/>
  <c r="Z30"/>
  <c r="J30" i="2"/>
  <c r="Z38" i="11"/>
  <c r="J38" i="2"/>
  <c r="L22" i="3" s="1"/>
  <c r="Z46" i="11"/>
  <c r="J46" i="2"/>
  <c r="J54"/>
  <c r="Z54" i="11"/>
  <c r="J62" i="2"/>
  <c r="Z62" i="11"/>
  <c r="Z70"/>
  <c r="J70" i="2"/>
  <c r="J78"/>
  <c r="L38" i="3" s="1"/>
  <c r="Z78" i="11"/>
  <c r="Z86"/>
  <c r="J86" i="2"/>
  <c r="J12"/>
  <c r="L33" i="3" s="1"/>
  <c r="Z12" i="11"/>
  <c r="J20" i="2"/>
  <c r="L27" i="3" s="1"/>
  <c r="Z20" i="11"/>
  <c r="Z28"/>
  <c r="J28" i="2"/>
  <c r="J36"/>
  <c r="Z36" i="11"/>
  <c r="J44" i="2"/>
  <c r="Z44" i="11"/>
  <c r="J52" i="2"/>
  <c r="L16" i="3" s="1"/>
  <c r="Z52" i="11"/>
  <c r="J60" i="2"/>
  <c r="Z60" i="11"/>
  <c r="J68" i="2"/>
  <c r="Z68" i="11"/>
  <c r="J76" i="2"/>
  <c r="Z76" i="11"/>
  <c r="J84" i="2"/>
  <c r="Z84" i="11"/>
  <c r="J92" i="2"/>
  <c r="Z92" i="11"/>
  <c r="J10" i="2"/>
  <c r="L31" i="3" s="1"/>
  <c r="Z10" i="11"/>
  <c r="Z18"/>
  <c r="J18" i="2"/>
  <c r="L37" i="3" s="1"/>
  <c r="Z26" i="11"/>
  <c r="J26" i="2"/>
  <c r="J34"/>
  <c r="L23" i="3" s="1"/>
  <c r="Z34" i="11"/>
  <c r="Z42"/>
  <c r="J42" i="2"/>
  <c r="J50"/>
  <c r="Z50" i="11"/>
  <c r="Z58"/>
  <c r="J58" i="2"/>
  <c r="Z66" i="11"/>
  <c r="J66" i="2"/>
  <c r="Z74" i="11"/>
  <c r="J74" i="2"/>
  <c r="Z82" i="11"/>
  <c r="J82" i="2"/>
  <c r="Z90" i="11"/>
  <c r="J90" i="2"/>
  <c r="J8"/>
  <c r="L11" i="3" s="1"/>
  <c r="Z8" i="11"/>
  <c r="Z16"/>
  <c r="J24" i="2"/>
  <c r="L15" i="3" s="1"/>
  <c r="Z24" i="11"/>
  <c r="Z32"/>
  <c r="J32" i="2"/>
  <c r="Z40" i="11"/>
  <c r="J40" i="2"/>
  <c r="L32" i="3" s="1"/>
  <c r="J48" i="2"/>
  <c r="Z48" i="11"/>
  <c r="J56" i="2"/>
  <c r="Z56" i="11"/>
  <c r="J64" i="2"/>
  <c r="L19" i="3" s="1"/>
  <c r="Z64" i="11"/>
  <c r="J72" i="2"/>
  <c r="Z72" i="11"/>
  <c r="J80" i="2"/>
  <c r="Z80" i="11"/>
  <c r="J88" i="2"/>
  <c r="Z88" i="11"/>
  <c r="Z74" i="10"/>
  <c r="I74" i="2"/>
  <c r="Z82" i="10"/>
  <c r="I82" i="2"/>
  <c r="Z80" i="10"/>
  <c r="I80" i="2"/>
  <c r="Z14" i="10"/>
  <c r="I14" i="2"/>
  <c r="K35" i="3" s="1"/>
  <c r="Z22" i="10"/>
  <c r="I22" i="2"/>
  <c r="K28" i="3" s="1"/>
  <c r="I30" i="2"/>
  <c r="Z30" i="10"/>
  <c r="I38" i="2"/>
  <c r="K22" i="3" s="1"/>
  <c r="Z38" i="10"/>
  <c r="Z46"/>
  <c r="I46" i="2"/>
  <c r="K24" i="3" s="1"/>
  <c r="Z54" i="10"/>
  <c r="I54" i="2"/>
  <c r="Z62" i="10"/>
  <c r="I62" i="2"/>
  <c r="I70"/>
  <c r="Z70" i="10"/>
  <c r="Z78"/>
  <c r="I78" i="2"/>
  <c r="K38" i="3" s="1"/>
  <c r="Z86" i="10"/>
  <c r="I86" i="2"/>
  <c r="Z10" i="10"/>
  <c r="I10" i="2"/>
  <c r="K31" i="3" s="1"/>
  <c r="Z18" i="10"/>
  <c r="I18" i="2"/>
  <c r="K37" i="3" s="1"/>
  <c r="Z26" i="10"/>
  <c r="I26" i="2"/>
  <c r="Z34" i="10"/>
  <c r="I34" i="2"/>
  <c r="K23" i="3" s="1"/>
  <c r="Z42" i="10"/>
  <c r="I42" i="2"/>
  <c r="Z50" i="10"/>
  <c r="I50" i="2"/>
  <c r="Z58" i="10"/>
  <c r="I58" i="2"/>
  <c r="Z66" i="10"/>
  <c r="I66" i="2"/>
  <c r="Z90" i="10"/>
  <c r="I90" i="2"/>
  <c r="Z12" i="10"/>
  <c r="I12" i="2"/>
  <c r="K33" i="3" s="1"/>
  <c r="I20" i="2"/>
  <c r="K27" i="3" s="1"/>
  <c r="Z20" i="10"/>
  <c r="Z28"/>
  <c r="I28" i="2"/>
  <c r="I36"/>
  <c r="Z36" i="10"/>
  <c r="I44" i="2"/>
  <c r="Z44" i="10"/>
  <c r="I52" i="2"/>
  <c r="Z52" i="10"/>
  <c r="I60" i="2"/>
  <c r="Z60" i="10"/>
  <c r="I68" i="2"/>
  <c r="Z68" i="10"/>
  <c r="I76" i="2"/>
  <c r="Z76" i="10"/>
  <c r="I84" i="2"/>
  <c r="Z84" i="10"/>
  <c r="I92" i="2"/>
  <c r="Z92" i="10"/>
  <c r="I8" i="2"/>
  <c r="K11" i="3" s="1"/>
  <c r="Z8" i="10"/>
  <c r="Z16"/>
  <c r="I24" i="2"/>
  <c r="K15" i="3" s="1"/>
  <c r="Z24" i="10"/>
  <c r="I32" i="2"/>
  <c r="Z32" i="10"/>
  <c r="I40" i="2"/>
  <c r="K32" i="3" s="1"/>
  <c r="Z40" i="10"/>
  <c r="I48" i="2"/>
  <c r="Z48" i="10"/>
  <c r="I56" i="2"/>
  <c r="Z56" i="10"/>
  <c r="Z64"/>
  <c r="I64" i="2"/>
  <c r="I72"/>
  <c r="Z72" i="10"/>
  <c r="I88" i="2"/>
  <c r="Z88" i="10"/>
  <c r="I13" i="2"/>
  <c r="K40" i="3" s="1"/>
  <c r="Z14" i="9"/>
  <c r="H14" i="2"/>
  <c r="Z22" i="9"/>
  <c r="H22" i="2"/>
  <c r="J28" i="3" s="1"/>
  <c r="Z30" i="9"/>
  <c r="H30" i="2"/>
  <c r="Z38" i="9"/>
  <c r="H38" i="2"/>
  <c r="Z46" i="9"/>
  <c r="H46" i="2"/>
  <c r="Z54" i="9"/>
  <c r="H54" i="2"/>
  <c r="Z62" i="9"/>
  <c r="H62" i="2"/>
  <c r="Z70" i="9"/>
  <c r="H70" i="2"/>
  <c r="Z78" i="9"/>
  <c r="H78" i="2"/>
  <c r="J38" i="3" s="1"/>
  <c r="Z86" i="9"/>
  <c r="H86" i="2"/>
  <c r="Z12" i="9"/>
  <c r="H12" i="2"/>
  <c r="J33" i="3" s="1"/>
  <c r="H20" i="2"/>
  <c r="J27" i="3" s="1"/>
  <c r="Z20" i="9"/>
  <c r="Z28"/>
  <c r="H28" i="2"/>
  <c r="H36"/>
  <c r="Z36" i="9"/>
  <c r="H44" i="2"/>
  <c r="Z44" i="9"/>
  <c r="H52" i="2"/>
  <c r="J16" i="3" s="1"/>
  <c r="Z52" i="9"/>
  <c r="H60" i="2"/>
  <c r="Z60" i="9"/>
  <c r="H68" i="2"/>
  <c r="Z68" i="9"/>
  <c r="H76" i="2"/>
  <c r="Z76" i="9"/>
  <c r="H84" i="2"/>
  <c r="Z84" i="9"/>
  <c r="H92" i="2"/>
  <c r="Z92" i="9"/>
  <c r="Z10"/>
  <c r="H10" i="2"/>
  <c r="J31" i="3" s="1"/>
  <c r="Z18" i="9"/>
  <c r="H18" i="2"/>
  <c r="J37" i="3" s="1"/>
  <c r="H26" i="2"/>
  <c r="Z26" i="9"/>
  <c r="Z34"/>
  <c r="H34" i="2"/>
  <c r="J23" i="3" s="1"/>
  <c r="Z42" i="9"/>
  <c r="H42" i="2"/>
  <c r="Z50" i="9"/>
  <c r="H50" i="2"/>
  <c r="H58"/>
  <c r="Z58" i="9"/>
  <c r="H66" i="2"/>
  <c r="Z66" i="9"/>
  <c r="H74" i="2"/>
  <c r="Z74" i="9"/>
  <c r="Z82"/>
  <c r="H82" i="2"/>
  <c r="Z90" i="9"/>
  <c r="H90" i="2"/>
  <c r="Z8" i="9"/>
  <c r="H8" i="2"/>
  <c r="J11" i="3" s="1"/>
  <c r="Z16" i="9"/>
  <c r="H24" i="2"/>
  <c r="J15" i="3" s="1"/>
  <c r="Z24" i="9"/>
  <c r="Z32"/>
  <c r="H32" i="2"/>
  <c r="Z40" i="9"/>
  <c r="H40" i="2"/>
  <c r="J32" i="3" s="1"/>
  <c r="H48" i="2"/>
  <c r="Z48" i="9"/>
  <c r="H56" i="2"/>
  <c r="Z56" i="9"/>
  <c r="H64" i="2"/>
  <c r="J19" i="3" s="1"/>
  <c r="Z64" i="9"/>
  <c r="H72" i="2"/>
  <c r="Z72" i="9"/>
  <c r="H80" i="2"/>
  <c r="Z80" i="9"/>
  <c r="H88" i="2"/>
  <c r="Z88" i="9"/>
  <c r="Z41" i="8"/>
  <c r="G41" i="2"/>
  <c r="G48"/>
  <c r="Z48" i="8"/>
  <c r="Z57"/>
  <c r="G57" i="2"/>
  <c r="L57" s="1"/>
  <c r="R57" s="1"/>
  <c r="G80"/>
  <c r="Z80" i="8"/>
  <c r="Z89"/>
  <c r="G89" i="2"/>
  <c r="G86"/>
  <c r="G72"/>
  <c r="G70"/>
  <c r="G65"/>
  <c r="G46"/>
  <c r="G33"/>
  <c r="G31"/>
  <c r="G19"/>
  <c r="I36" i="3" s="1"/>
  <c r="Z10" i="8"/>
  <c r="Z12"/>
  <c r="Z14"/>
  <c r="Z20"/>
  <c r="Z22"/>
  <c r="Z24"/>
  <c r="Z26"/>
  <c r="Z28"/>
  <c r="Z30"/>
  <c r="G60" i="2"/>
  <c r="Z60" i="8"/>
  <c r="Z69"/>
  <c r="G69" i="2"/>
  <c r="G76"/>
  <c r="Z76" i="8"/>
  <c r="Z85"/>
  <c r="G85" i="2"/>
  <c r="G40"/>
  <c r="I32" i="3" s="1"/>
  <c r="Z40" i="8"/>
  <c r="Z49"/>
  <c r="G49" i="2"/>
  <c r="L49" s="1"/>
  <c r="R49" s="1"/>
  <c r="G56"/>
  <c r="Z56" i="8"/>
  <c r="Z81"/>
  <c r="G81" i="2"/>
  <c r="Z11" i="8"/>
  <c r="G11" i="2"/>
  <c r="Z13" i="8"/>
  <c r="G13" i="2"/>
  <c r="I40" i="3" s="1"/>
  <c r="G15" i="2"/>
  <c r="I35" i="3" s="1"/>
  <c r="Z15" i="8"/>
  <c r="Z21"/>
  <c r="G21" i="2"/>
  <c r="Z23" i="8"/>
  <c r="G23" i="2"/>
  <c r="I15" i="3" s="1"/>
  <c r="Z25" i="8"/>
  <c r="G25" i="2"/>
  <c r="Z29" i="8"/>
  <c r="G29" i="2"/>
  <c r="Z54" i="8"/>
  <c r="Z61"/>
  <c r="G61" i="2"/>
  <c r="L61" s="1"/>
  <c r="R61" s="1"/>
  <c r="G68"/>
  <c r="Z68" i="8"/>
  <c r="Z77"/>
  <c r="G77" i="2"/>
  <c r="G84"/>
  <c r="Z84" i="8"/>
  <c r="Z93"/>
  <c r="G93" i="2"/>
  <c r="G87"/>
  <c r="G79"/>
  <c r="G67"/>
  <c r="G63"/>
  <c r="G47"/>
  <c r="I22" i="3" s="1"/>
  <c r="Z35" i="8"/>
  <c r="Z55"/>
  <c r="Z75"/>
  <c r="Z83"/>
  <c r="Z14" i="7"/>
  <c r="F14" i="2"/>
  <c r="H35" i="3" s="1"/>
  <c r="F22" i="2"/>
  <c r="H28" i="3" s="1"/>
  <c r="Z22" i="7"/>
  <c r="Z30"/>
  <c r="F30" i="2"/>
  <c r="Z38" i="7"/>
  <c r="F38" i="2"/>
  <c r="H22" i="3" s="1"/>
  <c r="Z46" i="7"/>
  <c r="F46" i="2"/>
  <c r="Z54" i="7"/>
  <c r="F54" i="2"/>
  <c r="Z62" i="7"/>
  <c r="F62" i="2"/>
  <c r="Z70" i="7"/>
  <c r="F70" i="2"/>
  <c r="Z78" i="7"/>
  <c r="F78" i="2"/>
  <c r="H38" i="3" s="1"/>
  <c r="Z86" i="7"/>
  <c r="F86" i="2"/>
  <c r="F12"/>
  <c r="H33" i="3" s="1"/>
  <c r="Z12" i="7"/>
  <c r="Z20"/>
  <c r="F20" i="2"/>
  <c r="H27" i="3" s="1"/>
  <c r="F28" i="2"/>
  <c r="Z28" i="7"/>
  <c r="F36" i="2"/>
  <c r="Z36" i="7"/>
  <c r="F44" i="2"/>
  <c r="Z44" i="7"/>
  <c r="F52" i="2"/>
  <c r="H16" i="3" s="1"/>
  <c r="Z52" i="7"/>
  <c r="F60" i="2"/>
  <c r="Z60" i="7"/>
  <c r="Z68"/>
  <c r="F68" i="2"/>
  <c r="F76"/>
  <c r="Z76" i="7"/>
  <c r="F84" i="2"/>
  <c r="Z84" i="7"/>
  <c r="F92" i="2"/>
  <c r="Z92" i="7"/>
  <c r="F10" i="2"/>
  <c r="H31" i="3" s="1"/>
  <c r="Z10" i="7"/>
  <c r="Z18"/>
  <c r="F18" i="2"/>
  <c r="H37" i="3" s="1"/>
  <c r="F26" i="2"/>
  <c r="Z26" i="7"/>
  <c r="Z34"/>
  <c r="F34" i="2"/>
  <c r="Z42" i="7"/>
  <c r="F42" i="2"/>
  <c r="Z50" i="7"/>
  <c r="F50" i="2"/>
  <c r="Z58" i="7"/>
  <c r="F58" i="2"/>
  <c r="Z66" i="7"/>
  <c r="F66" i="2"/>
  <c r="F74"/>
  <c r="Z74" i="7"/>
  <c r="Z82"/>
  <c r="F82" i="2"/>
  <c r="Z90" i="7"/>
  <c r="F90" i="2"/>
  <c r="F8"/>
  <c r="H11" i="3" s="1"/>
  <c r="Z8" i="7"/>
  <c r="Z16"/>
  <c r="Z24"/>
  <c r="F24" i="2"/>
  <c r="H15" i="3" s="1"/>
  <c r="F32" i="2"/>
  <c r="Z32" i="7"/>
  <c r="F40" i="2"/>
  <c r="H32" i="3" s="1"/>
  <c r="Z40" i="7"/>
  <c r="F48" i="2"/>
  <c r="Z48" i="7"/>
  <c r="Z56"/>
  <c r="F56" i="2"/>
  <c r="F64"/>
  <c r="Z64" i="7"/>
  <c r="F72" i="2"/>
  <c r="Z72" i="7"/>
  <c r="F80" i="2"/>
  <c r="Z80" i="7"/>
  <c r="F88" i="2"/>
  <c r="Z88" i="7"/>
  <c r="F13" i="2"/>
  <c r="H40" i="3" s="1"/>
  <c r="Z22" i="6"/>
  <c r="E22" i="2"/>
  <c r="G28" i="3" s="1"/>
  <c r="Z38" i="6"/>
  <c r="E38" i="2"/>
  <c r="G22" i="3" s="1"/>
  <c r="Z46" i="6"/>
  <c r="E46" i="2"/>
  <c r="E54"/>
  <c r="Z54" i="6"/>
  <c r="Z62"/>
  <c r="E62" i="2"/>
  <c r="Z70" i="6"/>
  <c r="E70" i="2"/>
  <c r="Z78" i="6"/>
  <c r="E78" i="2"/>
  <c r="G38" i="3" s="1"/>
  <c r="Z86" i="6"/>
  <c r="E86" i="2"/>
  <c r="Z14" i="6"/>
  <c r="E14" i="2"/>
  <c r="G35" i="3" s="1"/>
  <c r="E30" i="2"/>
  <c r="Z30" i="6"/>
  <c r="E12" i="2"/>
  <c r="G33" i="3" s="1"/>
  <c r="Z12" i="6"/>
  <c r="E20" i="2"/>
  <c r="G27" i="3" s="1"/>
  <c r="Z20" i="6"/>
  <c r="E28" i="2"/>
  <c r="Z28" i="6"/>
  <c r="E36" i="2"/>
  <c r="Z36" i="6"/>
  <c r="Z44"/>
  <c r="E44" i="2"/>
  <c r="E52"/>
  <c r="G16" i="3" s="1"/>
  <c r="Z52" i="6"/>
  <c r="E60" i="2"/>
  <c r="Z60" i="6"/>
  <c r="E68" i="2"/>
  <c r="Z68" i="6"/>
  <c r="E76" i="2"/>
  <c r="Z76" i="6"/>
  <c r="E84" i="2"/>
  <c r="Z84" i="6"/>
  <c r="Z92"/>
  <c r="E92" i="2"/>
  <c r="E10"/>
  <c r="G31" i="3" s="1"/>
  <c r="Z10" i="6"/>
  <c r="Z18"/>
  <c r="E18" i="2"/>
  <c r="G37" i="3" s="1"/>
  <c r="E26" i="2"/>
  <c r="Z26" i="6"/>
  <c r="Z34"/>
  <c r="E34" i="2"/>
  <c r="G23" i="3" s="1"/>
  <c r="Z42" i="6"/>
  <c r="E42" i="2"/>
  <c r="Z50" i="6"/>
  <c r="E50" i="2"/>
  <c r="Z58" i="6"/>
  <c r="E58" i="2"/>
  <c r="Z66" i="6"/>
  <c r="E66" i="2"/>
  <c r="E74"/>
  <c r="Z74" i="6"/>
  <c r="Z82"/>
  <c r="E82" i="2"/>
  <c r="Z90" i="6"/>
  <c r="E90" i="2"/>
  <c r="Z8" i="6"/>
  <c r="E8" i="2"/>
  <c r="G11" i="3" s="1"/>
  <c r="Z16" i="6"/>
  <c r="E24" i="2"/>
  <c r="G15" i="3" s="1"/>
  <c r="Z24" i="6"/>
  <c r="E32" i="2"/>
  <c r="Z32" i="6"/>
  <c r="E40" i="2"/>
  <c r="G32" i="3" s="1"/>
  <c r="Z40" i="6"/>
  <c r="E48" i="2"/>
  <c r="Z48" i="6"/>
  <c r="E56" i="2"/>
  <c r="Z56" i="6"/>
  <c r="Z64"/>
  <c r="E64" i="2"/>
  <c r="G19" i="3" s="1"/>
  <c r="E72" i="2"/>
  <c r="Z72" i="6"/>
  <c r="E80" i="2"/>
  <c r="Z80" i="6"/>
  <c r="Z88"/>
  <c r="E88" i="2"/>
  <c r="L85"/>
  <c r="Z22" i="5"/>
  <c r="D22" i="2"/>
  <c r="F28" i="3" s="1"/>
  <c r="Z35" i="5"/>
  <c r="D35" i="2"/>
  <c r="Z46" i="5"/>
  <c r="D46" i="2"/>
  <c r="Z51" i="5"/>
  <c r="D51" i="2"/>
  <c r="Z62" i="5"/>
  <c r="D62" i="2"/>
  <c r="Z67" i="5"/>
  <c r="D67" i="2"/>
  <c r="Z78" i="5"/>
  <c r="D78" i="2"/>
  <c r="F38" i="3" s="1"/>
  <c r="D83" i="2"/>
  <c r="L83" s="1"/>
  <c r="Z83" i="5"/>
  <c r="D10" i="2"/>
  <c r="Z10" i="5"/>
  <c r="D26" i="2"/>
  <c r="Z26" i="5"/>
  <c r="Z42"/>
  <c r="D42" i="2"/>
  <c r="D47"/>
  <c r="Z47" i="5"/>
  <c r="Z58"/>
  <c r="D58" i="2"/>
  <c r="D63"/>
  <c r="Z63" i="5"/>
  <c r="D74" i="2"/>
  <c r="Z74" i="5"/>
  <c r="D79" i="2"/>
  <c r="Z79" i="5"/>
  <c r="Z90"/>
  <c r="D90" i="2"/>
  <c r="Z14" i="5"/>
  <c r="D14" i="2"/>
  <c r="Z30" i="5"/>
  <c r="D30" i="2"/>
  <c r="Z38" i="5"/>
  <c r="D38" i="2"/>
  <c r="D43"/>
  <c r="L43" s="1"/>
  <c r="R43" s="1"/>
  <c r="Z43" i="5"/>
  <c r="D54" i="2"/>
  <c r="Z54" i="5"/>
  <c r="D59" i="2"/>
  <c r="Z59" i="5"/>
  <c r="Z70"/>
  <c r="D70" i="2"/>
  <c r="D75"/>
  <c r="Z75" i="5"/>
  <c r="Z86"/>
  <c r="D86" i="2"/>
  <c r="Z91" i="5"/>
  <c r="D91" i="2"/>
  <c r="Z18" i="5"/>
  <c r="D18" i="2"/>
  <c r="F37" i="3" s="1"/>
  <c r="D34" i="2"/>
  <c r="Z34" i="5"/>
  <c r="Z39"/>
  <c r="D39" i="2"/>
  <c r="Z50" i="5"/>
  <c r="D50" i="2"/>
  <c r="D55"/>
  <c r="Z55" i="5"/>
  <c r="Z66"/>
  <c r="D66" i="2"/>
  <c r="Z71" i="5"/>
  <c r="D71" i="2"/>
  <c r="F13" i="3" s="1"/>
  <c r="Z82" i="5"/>
  <c r="D82" i="2"/>
  <c r="D87"/>
  <c r="Z87" i="5"/>
  <c r="Z44"/>
  <c r="Z60"/>
  <c r="Z64"/>
  <c r="D27" i="2"/>
  <c r="L27" s="1"/>
  <c r="R27" s="1"/>
  <c r="L16"/>
  <c r="R16" s="1"/>
  <c r="D15"/>
  <c r="Z11" i="5"/>
  <c r="Z23"/>
  <c r="Z31"/>
  <c r="L35" i="2"/>
  <c r="R35" s="1"/>
  <c r="Z11" i="4"/>
  <c r="C11" i="2"/>
  <c r="C24"/>
  <c r="Z24" i="4"/>
  <c r="Z30"/>
  <c r="C30" i="2"/>
  <c r="C40"/>
  <c r="E32" i="3" s="1"/>
  <c r="Z40" i="4"/>
  <c r="Z46"/>
  <c r="C46" i="2"/>
  <c r="C75"/>
  <c r="C71"/>
  <c r="C67"/>
  <c r="C59"/>
  <c r="C55"/>
  <c r="C51"/>
  <c r="C39"/>
  <c r="C23"/>
  <c r="C14"/>
  <c r="Z15" i="4"/>
  <c r="C15" i="2"/>
  <c r="Z18" i="4"/>
  <c r="C18" i="2"/>
  <c r="E37" i="3" s="1"/>
  <c r="C28" i="2"/>
  <c r="Z28" i="4"/>
  <c r="Z34"/>
  <c r="C34" i="2"/>
  <c r="E23" i="3" s="1"/>
  <c r="C44" i="2"/>
  <c r="Z44" i="4"/>
  <c r="Z22"/>
  <c r="C22" i="2"/>
  <c r="E28" i="3" s="1"/>
  <c r="C32" i="2"/>
  <c r="Z32" i="4"/>
  <c r="Z38"/>
  <c r="C38" i="2"/>
  <c r="E22" i="3" s="1"/>
  <c r="C20" i="2"/>
  <c r="E27" i="3" s="1"/>
  <c r="Z20" i="4"/>
  <c r="Z26"/>
  <c r="C26" i="2"/>
  <c r="C36"/>
  <c r="Z36" i="4"/>
  <c r="Z42"/>
  <c r="C42" i="2"/>
  <c r="C13"/>
  <c r="E40" i="3" s="1"/>
  <c r="C9" i="2"/>
  <c r="B91"/>
  <c r="L91" s="1"/>
  <c r="Z91" i="1"/>
  <c r="Z93"/>
  <c r="B93" i="2"/>
  <c r="D26" i="3" s="1"/>
  <c r="Z89" i="1"/>
  <c r="B89" i="2"/>
  <c r="I7"/>
  <c r="K12" i="3" s="1"/>
  <c r="F7" i="2"/>
  <c r="H12" i="3" s="1"/>
  <c r="C7" i="2"/>
  <c r="E12" i="3" s="1"/>
  <c r="D7" i="2"/>
  <c r="F12" i="3" s="1"/>
  <c r="E7" i="2"/>
  <c r="G12" i="3" s="1"/>
  <c r="G7" i="2"/>
  <c r="I12" i="3" s="1"/>
  <c r="K7" i="2"/>
  <c r="M12" i="3" s="1"/>
  <c r="L37" i="2" l="1"/>
  <c r="R37" s="1"/>
  <c r="J25" i="3"/>
  <c r="I20"/>
  <c r="N39"/>
  <c r="O39" s="1"/>
  <c r="L21" i="2"/>
  <c r="R21" s="1"/>
  <c r="L42"/>
  <c r="R42" s="1"/>
  <c r="M25" i="3"/>
  <c r="L69" i="2"/>
  <c r="M69" s="1"/>
  <c r="L25"/>
  <c r="R25" s="1"/>
  <c r="L31"/>
  <c r="R31" s="1"/>
  <c r="L53"/>
  <c r="R53" s="1"/>
  <c r="H19" i="3"/>
  <c r="H23"/>
  <c r="L68" i="2"/>
  <c r="R68" s="1"/>
  <c r="L65"/>
  <c r="R65" s="1"/>
  <c r="L26"/>
  <c r="R26" s="1"/>
  <c r="N40" i="3"/>
  <c r="O40" s="1"/>
  <c r="M68" i="2"/>
  <c r="F24" i="3"/>
  <c r="L29" i="2"/>
  <c r="R29" s="1"/>
  <c r="L33"/>
  <c r="R33" s="1"/>
  <c r="J35" i="3"/>
  <c r="M85" i="2"/>
  <c r="R85"/>
  <c r="M91"/>
  <c r="R91"/>
  <c r="L30"/>
  <c r="R30" s="1"/>
  <c r="L15"/>
  <c r="R15" s="1"/>
  <c r="L67"/>
  <c r="R67" s="1"/>
  <c r="L19"/>
  <c r="R19" s="1"/>
  <c r="L63"/>
  <c r="R63" s="1"/>
  <c r="L47"/>
  <c r="R47" s="1"/>
  <c r="M83"/>
  <c r="R83"/>
  <c r="L73"/>
  <c r="J18" i="3"/>
  <c r="H18"/>
  <c r="J22"/>
  <c r="L17" i="2"/>
  <c r="R17" s="1"/>
  <c r="G14" i="3"/>
  <c r="H34"/>
  <c r="I18"/>
  <c r="I17"/>
  <c r="I24"/>
  <c r="I21"/>
  <c r="J14"/>
  <c r="J34"/>
  <c r="K18"/>
  <c r="L34"/>
  <c r="M24"/>
  <c r="L24"/>
  <c r="F21"/>
  <c r="G17"/>
  <c r="H24"/>
  <c r="J17"/>
  <c r="J24"/>
  <c r="K14"/>
  <c r="K34"/>
  <c r="K17"/>
  <c r="L17"/>
  <c r="M17"/>
  <c r="F34"/>
  <c r="F23"/>
  <c r="L74" i="2"/>
  <c r="F22" i="3"/>
  <c r="F14"/>
  <c r="L82" i="2"/>
  <c r="G18" i="3"/>
  <c r="L58" i="2"/>
  <c r="R58" s="1"/>
  <c r="G34" i="3"/>
  <c r="G24"/>
  <c r="H17"/>
  <c r="H14"/>
  <c r="L60" i="2"/>
  <c r="R60" s="1"/>
  <c r="L14" i="3"/>
  <c r="L39" i="2"/>
  <c r="R39" s="1"/>
  <c r="E24" i="3"/>
  <c r="L77" i="2"/>
  <c r="R77" s="1"/>
  <c r="I19" i="3"/>
  <c r="L23" i="2"/>
  <c r="R23" s="1"/>
  <c r="E15" i="3"/>
  <c r="L51" i="2"/>
  <c r="R51" s="1"/>
  <c r="E17" i="3"/>
  <c r="L71" i="2"/>
  <c r="R71" s="1"/>
  <c r="E13" i="3"/>
  <c r="N13" s="1"/>
  <c r="O13" s="1"/>
  <c r="L11" i="2"/>
  <c r="R11" s="1"/>
  <c r="E25" i="3"/>
  <c r="L41" i="2"/>
  <c r="R41" s="1"/>
  <c r="I29" i="3"/>
  <c r="N29" s="1"/>
  <c r="O29" s="1"/>
  <c r="L52" i="2"/>
  <c r="R52" s="1"/>
  <c r="K16" i="3"/>
  <c r="N16" s="1"/>
  <c r="O16" s="1"/>
  <c r="H21"/>
  <c r="L79" i="2"/>
  <c r="R79" s="1"/>
  <c r="E21" i="3"/>
  <c r="L59" i="2"/>
  <c r="R59" s="1"/>
  <c r="L78"/>
  <c r="R78" s="1"/>
  <c r="F18" i="3"/>
  <c r="F35"/>
  <c r="F17"/>
  <c r="G21"/>
  <c r="I34"/>
  <c r="I14"/>
  <c r="I25"/>
  <c r="I26"/>
  <c r="J21"/>
  <c r="L64" i="2"/>
  <c r="R64" s="1"/>
  <c r="K21" i="3"/>
  <c r="L18"/>
  <c r="M14"/>
  <c r="N27"/>
  <c r="O27" s="1"/>
  <c r="N33"/>
  <c r="O33" s="1"/>
  <c r="N38"/>
  <c r="O38" s="1"/>
  <c r="N28"/>
  <c r="O28" s="1"/>
  <c r="M34"/>
  <c r="M18"/>
  <c r="N36"/>
  <c r="O36" s="1"/>
  <c r="K19"/>
  <c r="N19" s="1"/>
  <c r="O19" s="1"/>
  <c r="E18"/>
  <c r="L9" i="2"/>
  <c r="E30" i="3"/>
  <c r="N30" s="1"/>
  <c r="O30" s="1"/>
  <c r="L10" i="2"/>
  <c r="R10" s="1"/>
  <c r="F31" i="3"/>
  <c r="N31" s="1"/>
  <c r="O31" s="1"/>
  <c r="E35"/>
  <c r="L48" i="2"/>
  <c r="R48" s="1"/>
  <c r="L21" i="3"/>
  <c r="N32"/>
  <c r="O32" s="1"/>
  <c r="N11"/>
  <c r="O11" s="1"/>
  <c r="M21"/>
  <c r="N23"/>
  <c r="O23" s="1"/>
  <c r="N37"/>
  <c r="O37" s="1"/>
  <c r="E14"/>
  <c r="M15"/>
  <c r="L87" i="2"/>
  <c r="L81"/>
  <c r="M26" i="3"/>
  <c r="L93" i="2"/>
  <c r="M20" i="3"/>
  <c r="N20" s="1"/>
  <c r="O20" s="1"/>
  <c r="L72" i="2"/>
  <c r="R72" s="1"/>
  <c r="L56"/>
  <c r="R56" s="1"/>
  <c r="L12"/>
  <c r="R12" s="1"/>
  <c r="L90"/>
  <c r="L62"/>
  <c r="R62" s="1"/>
  <c r="L54"/>
  <c r="R54" s="1"/>
  <c r="L86"/>
  <c r="L84"/>
  <c r="L13"/>
  <c r="R13" s="1"/>
  <c r="L36"/>
  <c r="R36" s="1"/>
  <c r="L20"/>
  <c r="R20" s="1"/>
  <c r="L32"/>
  <c r="R32" s="1"/>
  <c r="L44"/>
  <c r="R44" s="1"/>
  <c r="L28"/>
  <c r="R28" s="1"/>
  <c r="L88"/>
  <c r="L8"/>
  <c r="R8" s="1"/>
  <c r="L66"/>
  <c r="R66" s="1"/>
  <c r="L50"/>
  <c r="R50" s="1"/>
  <c r="L92"/>
  <c r="L80"/>
  <c r="L76"/>
  <c r="R76" s="1"/>
  <c r="L70"/>
  <c r="R70" s="1"/>
  <c r="L89"/>
  <c r="L22"/>
  <c r="R22" s="1"/>
  <c r="L40"/>
  <c r="R40" s="1"/>
  <c r="L24"/>
  <c r="R24" s="1"/>
  <c r="L46"/>
  <c r="R46" s="1"/>
  <c r="L38"/>
  <c r="R38" s="1"/>
  <c r="L34"/>
  <c r="R34" s="1"/>
  <c r="L18"/>
  <c r="R18" s="1"/>
  <c r="L14"/>
  <c r="R14" s="1"/>
  <c r="L55"/>
  <c r="R55" s="1"/>
  <c r="L75"/>
  <c r="R75" s="1"/>
  <c r="R69" l="1"/>
  <c r="N24" i="3"/>
  <c r="O24" s="1"/>
  <c r="N17"/>
  <c r="O17" s="1"/>
  <c r="N25"/>
  <c r="O25" s="1"/>
  <c r="N15"/>
  <c r="O15" s="1"/>
  <c r="M80" i="2"/>
  <c r="R80"/>
  <c r="M87"/>
  <c r="R87"/>
  <c r="N22" i="3"/>
  <c r="O22" s="1"/>
  <c r="M81" i="2"/>
  <c r="R81"/>
  <c r="M84"/>
  <c r="R84"/>
  <c r="M90"/>
  <c r="R90"/>
  <c r="M89"/>
  <c r="R89"/>
  <c r="M92"/>
  <c r="R92"/>
  <c r="M88"/>
  <c r="R88"/>
  <c r="M86"/>
  <c r="R86"/>
  <c r="M93"/>
  <c r="R93"/>
  <c r="N35" i="3"/>
  <c r="O35" s="1"/>
  <c r="R9" i="2"/>
  <c r="O95"/>
  <c r="M74"/>
  <c r="R74"/>
  <c r="M82"/>
  <c r="R82"/>
  <c r="M73"/>
  <c r="R73"/>
  <c r="N21" i="3"/>
  <c r="O21" s="1"/>
  <c r="N34"/>
  <c r="O34" s="1"/>
  <c r="N26"/>
  <c r="O26" s="1"/>
  <c r="N18"/>
  <c r="O18" s="1"/>
  <c r="N14"/>
  <c r="O14" s="1"/>
  <c r="M79" i="2"/>
  <c r="R97" l="1"/>
  <c r="R98" s="1"/>
  <c r="M78"/>
  <c r="M77" l="1"/>
  <c r="Z74" i="1"/>
  <c r="M76" i="2"/>
  <c r="M75" l="1"/>
  <c r="Z68" i="1" l="1"/>
  <c r="Z72" l="1"/>
  <c r="Z71"/>
  <c r="Z70"/>
  <c r="Z69"/>
  <c r="Z56" l="1"/>
  <c r="M72" i="2"/>
  <c r="Z12" i="1" l="1"/>
  <c r="Z14"/>
  <c r="Z10"/>
  <c r="M70" i="2" l="1"/>
  <c r="M71"/>
  <c r="Y7" i="1" l="1"/>
  <c r="B7" i="2" s="1"/>
  <c r="L7" l="1"/>
  <c r="D12" i="3"/>
  <c r="N12" s="1"/>
  <c r="O12" s="1"/>
  <c r="M8" i="2"/>
  <c r="Z43" i="1"/>
  <c r="Z63"/>
  <c r="Z65"/>
  <c r="Z47"/>
  <c r="Z44"/>
  <c r="Z53"/>
  <c r="Z62"/>
  <c r="Z22"/>
  <c r="Z21"/>
  <c r="Z25"/>
  <c r="Z59"/>
  <c r="Z9"/>
  <c r="Z19"/>
  <c r="Z31"/>
  <c r="Z49"/>
  <c r="Z26"/>
  <c r="Z20"/>
  <c r="Z23"/>
  <c r="Z55"/>
  <c r="Z35"/>
  <c r="Z8"/>
  <c r="Z48"/>
  <c r="Z64"/>
  <c r="Z37"/>
  <c r="Z17"/>
  <c r="Z57"/>
  <c r="Z46"/>
  <c r="Z52"/>
  <c r="Z41"/>
  <c r="Z27"/>
  <c r="Z11"/>
  <c r="Z7"/>
  <c r="Z13"/>
  <c r="Z45"/>
  <c r="Z32"/>
  <c r="Z34"/>
  <c r="Z36"/>
  <c r="Z54"/>
  <c r="Z33"/>
  <c r="Z66"/>
  <c r="Z51"/>
  <c r="Z38"/>
  <c r="Z18"/>
  <c r="Z24"/>
  <c r="Z61"/>
  <c r="Z50"/>
  <c r="Z29"/>
  <c r="Z30"/>
  <c r="Z39"/>
  <c r="Z40"/>
  <c r="Z16"/>
  <c r="Z60"/>
  <c r="Z58"/>
  <c r="Z42"/>
  <c r="Z28"/>
  <c r="Z15"/>
  <c r="M7" i="2" l="1"/>
  <c r="R7"/>
  <c r="R95" s="1"/>
  <c r="R96" s="1"/>
  <c r="N95"/>
  <c r="M12"/>
  <c r="M16" l="1"/>
  <c r="M33" l="1"/>
  <c r="M14"/>
  <c r="M11" l="1"/>
  <c r="M10"/>
  <c r="M67"/>
  <c r="M64"/>
  <c r="M23"/>
  <c r="M22"/>
  <c r="M15"/>
  <c r="M13"/>
  <c r="M37"/>
  <c r="M46"/>
  <c r="M59"/>
  <c r="M9"/>
  <c r="M58"/>
  <c r="M34"/>
  <c r="M20"/>
  <c r="M48" l="1"/>
  <c r="M63"/>
  <c r="M35"/>
  <c r="M61"/>
  <c r="M17"/>
  <c r="M32"/>
  <c r="M39"/>
  <c r="M24"/>
  <c r="M43"/>
  <c r="M49"/>
  <c r="M19"/>
  <c r="M52"/>
  <c r="M62"/>
  <c r="M31"/>
  <c r="M18"/>
  <c r="M21"/>
  <c r="M27"/>
  <c r="M54"/>
  <c r="M38"/>
  <c r="M65"/>
  <c r="M29"/>
  <c r="M36"/>
  <c r="M60"/>
  <c r="M26"/>
  <c r="M47"/>
  <c r="M28"/>
  <c r="M40"/>
  <c r="N40" s="1"/>
  <c r="M25"/>
  <c r="M57"/>
  <c r="M45"/>
  <c r="M50"/>
  <c r="M55"/>
  <c r="M44"/>
  <c r="M51"/>
  <c r="M53"/>
  <c r="M30"/>
  <c r="M56"/>
  <c r="M41"/>
  <c r="M66" l="1"/>
  <c r="M42"/>
</calcChain>
</file>

<file path=xl/sharedStrings.xml><?xml version="1.0" encoding="utf-8"?>
<sst xmlns="http://schemas.openxmlformats.org/spreadsheetml/2006/main" count="1253" uniqueCount="220">
  <si>
    <t>Наименование сырья</t>
  </si>
  <si>
    <t>молоко</t>
  </si>
  <si>
    <t>сахар</t>
  </si>
  <si>
    <t>масло сливочное</t>
  </si>
  <si>
    <t xml:space="preserve">хлеб пшеничный </t>
  </si>
  <si>
    <t>сок</t>
  </si>
  <si>
    <t>лук</t>
  </si>
  <si>
    <t>масло растительное</t>
  </si>
  <si>
    <t>макарон.изд</t>
  </si>
  <si>
    <t>морковь</t>
  </si>
  <si>
    <t>соль</t>
  </si>
  <si>
    <t xml:space="preserve">сыр </t>
  </si>
  <si>
    <t>сметана</t>
  </si>
  <si>
    <t>сухофрукты</t>
  </si>
  <si>
    <t>творог</t>
  </si>
  <si>
    <t>огурцы соленые</t>
  </si>
  <si>
    <t>хлеб пшеничный</t>
  </si>
  <si>
    <t>итго кг</t>
  </si>
  <si>
    <t xml:space="preserve">итого гр </t>
  </si>
  <si>
    <t>1д</t>
  </si>
  <si>
    <t>2д</t>
  </si>
  <si>
    <t>3д</t>
  </si>
  <si>
    <t>4д</t>
  </si>
  <si>
    <t>5д</t>
  </si>
  <si>
    <t>6д</t>
  </si>
  <si>
    <t>7д</t>
  </si>
  <si>
    <t>8д</t>
  </si>
  <si>
    <t>9д</t>
  </si>
  <si>
    <t>10д</t>
  </si>
  <si>
    <t>на одного ребенка</t>
  </si>
  <si>
    <t>итого кг по количеству детей</t>
  </si>
  <si>
    <t>пшенная крупа</t>
  </si>
  <si>
    <t>гречневая крупа</t>
  </si>
  <si>
    <t>манная крупа</t>
  </si>
  <si>
    <t>перловая крупа</t>
  </si>
  <si>
    <t>рисовая крупа</t>
  </si>
  <si>
    <t>пшеничная крупа (Полтавка)</t>
  </si>
  <si>
    <t>овсянные хлопья (Геркулес)</t>
  </si>
  <si>
    <t>ячневая крупа</t>
  </si>
  <si>
    <t>Свинина лопатка</t>
  </si>
  <si>
    <t xml:space="preserve">Фарш говяжий </t>
  </si>
  <si>
    <t>Минтай</t>
  </si>
  <si>
    <t>Фарш куриный</t>
  </si>
  <si>
    <t>горох лущеный</t>
  </si>
  <si>
    <t>капуста свежая</t>
  </si>
  <si>
    <t xml:space="preserve">картофель </t>
  </si>
  <si>
    <t xml:space="preserve">свекла </t>
  </si>
  <si>
    <t>огурец свежий</t>
  </si>
  <si>
    <t>помидор свежий</t>
  </si>
  <si>
    <t>изюм</t>
  </si>
  <si>
    <t xml:space="preserve">мука </t>
  </si>
  <si>
    <t>блинчики п/ф</t>
  </si>
  <si>
    <t>итого по количеству детей за 10 д</t>
  </si>
  <si>
    <t xml:space="preserve">лимон </t>
  </si>
  <si>
    <t>итого кг</t>
  </si>
  <si>
    <t>2 завтрак</t>
  </si>
  <si>
    <t>шиповник</t>
  </si>
  <si>
    <t xml:space="preserve">Среднедневной расход продуктов питания на 1го ребенка </t>
  </si>
  <si>
    <t xml:space="preserve">Наименование группы продуктоы </t>
  </si>
  <si>
    <t>Хлеб ржаной</t>
  </si>
  <si>
    <t xml:space="preserve"> среднесуточная норма продукции в г.(нетто)согласно приложению №12</t>
  </si>
  <si>
    <t>Мука пшеничная</t>
  </si>
  <si>
    <t>Макарон.изделия</t>
  </si>
  <si>
    <t xml:space="preserve">Картофель </t>
  </si>
  <si>
    <r>
      <t xml:space="preserve">Овощи </t>
    </r>
    <r>
      <rPr>
        <sz val="10"/>
        <color theme="1"/>
        <rFont val="Times New Roman"/>
        <family val="1"/>
        <charset val="204"/>
      </rPr>
      <t>(свежие, мороженые, консервированные),включая соленые и квашеные(не более10% от общего количества овощей),в т.ч.томат-пюре,зелень,г.</t>
    </r>
  </si>
  <si>
    <t>Сухофрукты</t>
  </si>
  <si>
    <t>Птица (цыплята-бройлер потрашеные-1кат)</t>
  </si>
  <si>
    <t>Рыба(филе), в т.ч. Филе слабо-или малосоленое</t>
  </si>
  <si>
    <t>Творог (5%-9% м.д.ж.)</t>
  </si>
  <si>
    <t>Сметана</t>
  </si>
  <si>
    <t>Масло растительное</t>
  </si>
  <si>
    <t>Масло сливочное</t>
  </si>
  <si>
    <t>Яйцо,шт.</t>
  </si>
  <si>
    <t>Кондитерское изделие</t>
  </si>
  <si>
    <t>Чай</t>
  </si>
  <si>
    <t>Какао- порошок</t>
  </si>
  <si>
    <t>Кофейный напиток</t>
  </si>
  <si>
    <t>Дрожжи слебопекарные</t>
  </si>
  <si>
    <t>Крупы, бобовые</t>
  </si>
  <si>
    <t>Крахмал</t>
  </si>
  <si>
    <t>Соль пищевая поваренная йодированая</t>
  </si>
  <si>
    <t>в среднем за 10 дней</t>
  </si>
  <si>
    <t xml:space="preserve">Фактически выдано продуктовв нетто по дням </t>
  </si>
  <si>
    <t>понедельник</t>
  </si>
  <si>
    <t>капуста квашеная</t>
  </si>
  <si>
    <t>Говядина</t>
  </si>
  <si>
    <t>крахмал</t>
  </si>
  <si>
    <t>чай 0,1гр</t>
  </si>
  <si>
    <t>чай каркаде 0,09гр</t>
  </si>
  <si>
    <t>сок 0,2 гр</t>
  </si>
  <si>
    <t>кофейный напиток 0,1 гр</t>
  </si>
  <si>
    <t>какао 0,1гр</t>
  </si>
  <si>
    <t>сгущенное молоко 0,38</t>
  </si>
  <si>
    <t>вермишель</t>
  </si>
  <si>
    <t>Курица тушка/бедро куриное</t>
  </si>
  <si>
    <t>Филе куриное</t>
  </si>
  <si>
    <t>Печень</t>
  </si>
  <si>
    <t>котлеты мясные п/ф</t>
  </si>
  <si>
    <t>котлеты куриные п/ф</t>
  </si>
  <si>
    <t>котлеты рыбные п/ф</t>
  </si>
  <si>
    <t>котлеты печеночные п/ф</t>
  </si>
  <si>
    <t>тефтели п/ф</t>
  </si>
  <si>
    <t>голубцы ленивые п/ф</t>
  </si>
  <si>
    <t xml:space="preserve">томат </t>
  </si>
  <si>
    <t>зеленый горошек 0,425 гр</t>
  </si>
  <si>
    <t>кукуруза консервированная 0,400гр</t>
  </si>
  <si>
    <t>лимонная кислота 10гр</t>
  </si>
  <si>
    <t>панировочные сухари 0,400гр</t>
  </si>
  <si>
    <t>аскорбиновая кислота 2гр</t>
  </si>
  <si>
    <t>икра кабачковая 0,500гр</t>
  </si>
  <si>
    <t>дрожжи 0,100гр</t>
  </si>
  <si>
    <t>повидло фруктовое 0,600гр</t>
  </si>
  <si>
    <t>консерва рыбная 0,250гр</t>
  </si>
  <si>
    <t>Кисломолочная продукция (кефир.ряженка, снежок, йогурт)</t>
  </si>
  <si>
    <t>Сосиска</t>
  </si>
  <si>
    <t>Вафли</t>
  </si>
  <si>
    <t>Печенье</t>
  </si>
  <si>
    <t>Пряник</t>
  </si>
  <si>
    <t>мармелад</t>
  </si>
  <si>
    <t>зефир</t>
  </si>
  <si>
    <t>Чоко Пай 30гр</t>
  </si>
  <si>
    <t>Ботончик Бон Тайм 20гр</t>
  </si>
  <si>
    <t>Ботончик Крокант  28гр</t>
  </si>
  <si>
    <t>Вафли Твист 22,5 гр</t>
  </si>
  <si>
    <t>хлеб ржаной/ пеклеванный</t>
  </si>
  <si>
    <t xml:space="preserve">яйцо 40гр </t>
  </si>
  <si>
    <t xml:space="preserve">помидор соленый </t>
  </si>
  <si>
    <t xml:space="preserve">яблоки </t>
  </si>
  <si>
    <t xml:space="preserve">бананы </t>
  </si>
  <si>
    <t xml:space="preserve">апельсины/мандарины </t>
  </si>
  <si>
    <t>завтрак</t>
  </si>
  <si>
    <t>полдник</t>
  </si>
  <si>
    <t>обед</t>
  </si>
  <si>
    <t>Меню раскладка день 1</t>
  </si>
  <si>
    <t>Меню раскладка день 10</t>
  </si>
  <si>
    <t>Меню раскладка день 9</t>
  </si>
  <si>
    <t>Меню раскладка день 8</t>
  </si>
  <si>
    <t>Меню раскладка день 7</t>
  </si>
  <si>
    <t>Меню раскладка день 6</t>
  </si>
  <si>
    <t>Меню раскладка день 5</t>
  </si>
  <si>
    <t>Меню раскладка день 4</t>
  </si>
  <si>
    <t>Меню раскладка день 3</t>
  </si>
  <si>
    <t>Меню раскладка день 2</t>
  </si>
  <si>
    <t>Йогурт Камина 100гр 1 шт</t>
  </si>
  <si>
    <t>шт</t>
  </si>
  <si>
    <t>фрикадельки  классические п/ф</t>
  </si>
  <si>
    <t>Круассан45гр                1 шт</t>
  </si>
  <si>
    <t>Режим питания:</t>
  </si>
  <si>
    <t xml:space="preserve"> завтрак (20% от среднесуточного набора пищевой продукции)</t>
  </si>
  <si>
    <t>Возростная категория</t>
  </si>
  <si>
    <t xml:space="preserve">7-11 лет </t>
  </si>
  <si>
    <t>Фрукты свежие</t>
  </si>
  <si>
    <t>соки плодовые , напитки витаминизированные</t>
  </si>
  <si>
    <t>Мясо 1-й категории</t>
  </si>
  <si>
    <t>Субпродукты</t>
  </si>
  <si>
    <t>Молоко</t>
  </si>
  <si>
    <t>кисломолочноя продукция</t>
  </si>
  <si>
    <t>Сахар (в том числе для приготовления блюд и напитков. В в случае использования пищевой продукции промышленного выпускавыпуска,содержащтх сахар,выдача сахара должна быть уменьшена в зависимости от его содержания в используемом готовой пищевой продукции)</t>
  </si>
  <si>
    <t>Специи</t>
  </si>
  <si>
    <t xml:space="preserve">Ведомость контроля за рационном питания </t>
  </si>
  <si>
    <t xml:space="preserve"> согласно  СанПин2.3/2.4.3590-20 </t>
  </si>
  <si>
    <t>Йогурт Кампина 100гр 1 шт</t>
  </si>
  <si>
    <t>отклонения от суточнойнормы в % (+/-)</t>
  </si>
  <si>
    <t xml:space="preserve">Каша молочная рисовая жидкая с маслом и сахаром </t>
  </si>
  <si>
    <t xml:space="preserve">Фрукты по сезону </t>
  </si>
  <si>
    <t>Овощи по сезону в нарезке(огурец)</t>
  </si>
  <si>
    <t>Борщ с капустой и картофелем</t>
  </si>
  <si>
    <t>Каша рассыпчатая, грречневая</t>
  </si>
  <si>
    <t>Компот из яблок свежих</t>
  </si>
  <si>
    <t>Хлеб пшеничный</t>
  </si>
  <si>
    <t>Каша молочная овсяная жидкаяс маслом и сахаром</t>
  </si>
  <si>
    <t>Блинчики со молоком сгушенным 50/20</t>
  </si>
  <si>
    <t>Чай с лимоном</t>
  </si>
  <si>
    <t>Овощи по сезону в нарезке (помидор)</t>
  </si>
  <si>
    <t>Суп картофельный с макаронными изделиями (вермишелью)</t>
  </si>
  <si>
    <t xml:space="preserve">Макаронные изделия отварные с маслом </t>
  </si>
  <si>
    <t>Напиток из шиповника</t>
  </si>
  <si>
    <t>Фрукты по сезону</t>
  </si>
  <si>
    <t>Какао с молоком</t>
  </si>
  <si>
    <t>Салат из капусты с зеленным горошком</t>
  </si>
  <si>
    <t>Суп гороховый</t>
  </si>
  <si>
    <t>Жаркое по домашнему</t>
  </si>
  <si>
    <t>Компот из смеси сухофруктов</t>
  </si>
  <si>
    <t xml:space="preserve">Хлеб пшеничный </t>
  </si>
  <si>
    <t>Каша молочная гречневая жидкая с  маслом и сахаром</t>
  </si>
  <si>
    <t>Масло порциями</t>
  </si>
  <si>
    <t>Чай с сахаром</t>
  </si>
  <si>
    <t xml:space="preserve">Щи из свежей капусты с картофелем </t>
  </si>
  <si>
    <t>Горошница</t>
  </si>
  <si>
    <t>Компот из изюма</t>
  </si>
  <si>
    <t>Каша молочная пшенная жидкая с маслом и сахаром</t>
  </si>
  <si>
    <t>Бутерброд с сыром (40/5/15)</t>
  </si>
  <si>
    <t>Чай каркаде</t>
  </si>
  <si>
    <t>Нарезка из свежих помидоров и огурцов</t>
  </si>
  <si>
    <t xml:space="preserve">Суп крестьянский с крупой </t>
  </si>
  <si>
    <t>Картофель отварной с маслом</t>
  </si>
  <si>
    <t>Каша "Дружба" молочная из риса и пшена</t>
  </si>
  <si>
    <t>Хлеб  ржаной</t>
  </si>
  <si>
    <t>Каша молочная манная жидкая с маслом и сахаром</t>
  </si>
  <si>
    <t>Суп картофельный с крупой  (пшено)</t>
  </si>
  <si>
    <t xml:space="preserve">Плов из птицы      </t>
  </si>
  <si>
    <t>Овощи по сезонув нарезке (огурец)</t>
  </si>
  <si>
    <t>Хлеб  пшеничный</t>
  </si>
  <si>
    <t xml:space="preserve">Пюре картофельное </t>
  </si>
  <si>
    <t>50/20</t>
  </si>
  <si>
    <t>соус 54-3сс</t>
  </si>
  <si>
    <t xml:space="preserve">Каша молочная гречневая </t>
  </si>
  <si>
    <t>без хлеба</t>
  </si>
  <si>
    <t>котлеты домашние</t>
  </si>
  <si>
    <t>соус сметынный с томатом</t>
  </si>
  <si>
    <t>каша пшеничная молочная</t>
  </si>
  <si>
    <t xml:space="preserve">голубцы </t>
  </si>
  <si>
    <t>котлеты куриные</t>
  </si>
  <si>
    <t>тефтели</t>
  </si>
  <si>
    <t>котлеты печеночные</t>
  </si>
  <si>
    <t>котлета рыбная</t>
  </si>
  <si>
    <t>чай каркаде</t>
  </si>
  <si>
    <t>пряник</t>
  </si>
  <si>
    <t>печенье</t>
  </si>
  <si>
    <t>салат из свеклы с раст маслом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</si>
</sst>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4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2" fillId="0" borderId="8" xfId="0" applyFont="1" applyBorder="1"/>
    <xf numFmtId="0" fontId="0" fillId="0" borderId="1" xfId="0" applyFont="1" applyBorder="1"/>
    <xf numFmtId="0" fontId="0" fillId="0" borderId="11" xfId="0" applyBorder="1"/>
    <xf numFmtId="0" fontId="0" fillId="0" borderId="0" xfId="0" applyBorder="1"/>
    <xf numFmtId="0" fontId="4" fillId="0" borderId="12" xfId="0" applyFont="1" applyBorder="1"/>
    <xf numFmtId="0" fontId="4" fillId="0" borderId="13" xfId="0" applyFont="1" applyBorder="1"/>
    <xf numFmtId="0" fontId="0" fillId="0" borderId="13" xfId="0" applyBorder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0" fillId="0" borderId="3" xfId="0" applyFont="1" applyBorder="1"/>
    <xf numFmtId="0" fontId="0" fillId="0" borderId="11" xfId="0" applyFont="1" applyBorder="1"/>
    <xf numFmtId="0" fontId="0" fillId="0" borderId="0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2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2" xfId="0" applyBorder="1"/>
    <xf numFmtId="164" fontId="0" fillId="0" borderId="1" xfId="0" applyNumberFormat="1" applyBorder="1"/>
    <xf numFmtId="0" fontId="0" fillId="0" borderId="1" xfId="0" applyBorder="1" applyAlignment="1">
      <alignment textRotation="90" wrapText="1"/>
    </xf>
    <xf numFmtId="0" fontId="0" fillId="0" borderId="3" xfId="0" applyFont="1" applyBorder="1" applyAlignment="1">
      <alignment textRotation="90" wrapText="1"/>
    </xf>
    <xf numFmtId="0" fontId="0" fillId="0" borderId="1" xfId="0" applyFont="1" applyBorder="1" applyAlignment="1">
      <alignment wrapText="1"/>
    </xf>
    <xf numFmtId="0" fontId="0" fillId="2" borderId="1" xfId="0" applyFill="1" applyBorder="1"/>
    <xf numFmtId="0" fontId="0" fillId="0" borderId="3" xfId="0" applyBorder="1" applyAlignment="1">
      <alignment textRotation="90" wrapText="1"/>
    </xf>
    <xf numFmtId="0" fontId="0" fillId="0" borderId="17" xfId="0" applyBorder="1"/>
    <xf numFmtId="0" fontId="0" fillId="0" borderId="18" xfId="0" applyBorder="1"/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textRotation="90" wrapText="1"/>
    </xf>
    <xf numFmtId="0" fontId="0" fillId="0" borderId="6" xfId="0" applyBorder="1" applyAlignment="1">
      <alignment textRotation="90" wrapText="1"/>
    </xf>
    <xf numFmtId="0" fontId="0" fillId="0" borderId="19" xfId="0" applyBorder="1"/>
    <xf numFmtId="0" fontId="6" fillId="2" borderId="20" xfId="0" applyFont="1" applyFill="1" applyBorder="1" applyAlignment="1">
      <alignment horizontal="center"/>
    </xf>
    <xf numFmtId="0" fontId="0" fillId="0" borderId="19" xfId="0" applyFont="1" applyBorder="1"/>
    <xf numFmtId="0" fontId="0" fillId="2" borderId="20" xfId="0" applyFill="1" applyBorder="1"/>
    <xf numFmtId="0" fontId="0" fillId="0" borderId="12" xfId="0" applyBorder="1" applyAlignment="1">
      <alignment textRotation="90" wrapText="1"/>
    </xf>
    <xf numFmtId="0" fontId="0" fillId="2" borderId="2" xfId="0" applyFill="1" applyBorder="1"/>
    <xf numFmtId="0" fontId="0" fillId="4" borderId="0" xfId="0" applyFill="1"/>
    <xf numFmtId="0" fontId="0" fillId="0" borderId="13" xfId="0" applyBorder="1" applyAlignment="1"/>
    <xf numFmtId="0" fontId="0" fillId="5" borderId="0" xfId="0" applyFill="1"/>
    <xf numFmtId="0" fontId="0" fillId="0" borderId="1" xfId="0" applyNumberFormat="1" applyBorder="1"/>
    <xf numFmtId="0" fontId="0" fillId="0" borderId="23" xfId="0" applyFont="1" applyBorder="1"/>
    <xf numFmtId="0" fontId="0" fillId="0" borderId="23" xfId="0" applyBorder="1"/>
    <xf numFmtId="0" fontId="0" fillId="0" borderId="1" xfId="0" applyFill="1" applyBorder="1"/>
    <xf numFmtId="0" fontId="0" fillId="0" borderId="3" xfId="0" applyFill="1" applyBorder="1" applyAlignment="1">
      <alignment textRotation="90" wrapText="1"/>
    </xf>
    <xf numFmtId="0" fontId="4" fillId="0" borderId="13" xfId="0" applyFont="1" applyFill="1" applyBorder="1"/>
    <xf numFmtId="0" fontId="0" fillId="0" borderId="24" xfId="0" applyBorder="1"/>
    <xf numFmtId="0" fontId="0" fillId="2" borderId="25" xfId="0" applyFill="1" applyBorder="1" applyAlignment="1">
      <alignment horizontal="center" wrapText="1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Fill="1" applyBorder="1"/>
    <xf numFmtId="0" fontId="0" fillId="0" borderId="1" xfId="0" applyFont="1" applyFill="1" applyBorder="1"/>
    <xf numFmtId="0" fontId="0" fillId="0" borderId="21" xfId="0" applyBorder="1"/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textRotation="90" wrapText="1"/>
    </xf>
    <xf numFmtId="0" fontId="4" fillId="5" borderId="13" xfId="0" applyFont="1" applyFill="1" applyBorder="1"/>
    <xf numFmtId="0" fontId="0" fillId="5" borderId="1" xfId="0" applyFill="1" applyBorder="1" applyAlignment="1">
      <alignment horizontal="right" wrapText="1"/>
    </xf>
    <xf numFmtId="0" fontId="7" fillId="0" borderId="23" xfId="0" applyFont="1" applyBorder="1" applyAlignment="1">
      <alignment horizontal="center" vertical="center" textRotation="90" wrapText="1"/>
    </xf>
    <xf numFmtId="0" fontId="0" fillId="0" borderId="23" xfId="0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0" fillId="5" borderId="21" xfId="0" applyFill="1" applyBorder="1" applyAlignment="1">
      <alignment textRotation="90" wrapText="1"/>
    </xf>
    <xf numFmtId="0" fontId="0" fillId="0" borderId="21" xfId="0" applyFill="1" applyBorder="1" applyAlignment="1">
      <alignment textRotation="90" wrapText="1"/>
    </xf>
    <xf numFmtId="0" fontId="0" fillId="0" borderId="21" xfId="0" applyFont="1" applyBorder="1" applyAlignment="1">
      <alignment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0" fillId="0" borderId="29" xfId="0" applyBorder="1" applyAlignment="1">
      <alignment textRotation="90" wrapText="1"/>
    </xf>
    <xf numFmtId="0" fontId="8" fillId="0" borderId="17" xfId="0" applyFont="1" applyBorder="1" applyAlignment="1">
      <alignment horizontal="center" wrapText="1"/>
    </xf>
    <xf numFmtId="0" fontId="0" fillId="0" borderId="17" xfId="0" applyBorder="1" applyAlignment="1"/>
    <xf numFmtId="0" fontId="0" fillId="0" borderId="17" xfId="0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4" fillId="0" borderId="17" xfId="0" applyFont="1" applyBorder="1"/>
    <xf numFmtId="0" fontId="4" fillId="5" borderId="17" xfId="0" applyFont="1" applyFill="1" applyBorder="1"/>
    <xf numFmtId="0" fontId="4" fillId="0" borderId="17" xfId="0" applyFont="1" applyFill="1" applyBorder="1"/>
    <xf numFmtId="0" fontId="4" fillId="0" borderId="30" xfId="0" applyFont="1" applyBorder="1"/>
    <xf numFmtId="0" fontId="0" fillId="0" borderId="8" xfId="0" applyBorder="1"/>
    <xf numFmtId="0" fontId="10" fillId="0" borderId="0" xfId="0" applyFont="1"/>
    <xf numFmtId="0" fontId="0" fillId="5" borderId="1" xfId="0" applyFill="1" applyBorder="1"/>
    <xf numFmtId="0" fontId="11" fillId="0" borderId="0" xfId="2"/>
    <xf numFmtId="10" fontId="11" fillId="0" borderId="0" xfId="2" applyNumberFormat="1"/>
    <xf numFmtId="0" fontId="11" fillId="0" borderId="0" xfId="2" applyFont="1"/>
    <xf numFmtId="0" fontId="11" fillId="0" borderId="7" xfId="2" applyBorder="1" applyAlignment="1">
      <alignment horizontal="center" vertical="center"/>
    </xf>
    <xf numFmtId="0" fontId="11" fillId="0" borderId="38" xfId="2" applyBorder="1" applyAlignment="1">
      <alignment horizontal="center" vertical="center"/>
    </xf>
    <xf numFmtId="0" fontId="11" fillId="0" borderId="39" xfId="2" applyBorder="1" applyAlignment="1">
      <alignment horizontal="center" vertical="center"/>
    </xf>
    <xf numFmtId="0" fontId="7" fillId="0" borderId="11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/>
    <xf numFmtId="0" fontId="7" fillId="0" borderId="2" xfId="1" applyFont="1" applyBorder="1" applyAlignment="1">
      <alignment wrapText="1"/>
    </xf>
    <xf numFmtId="0" fontId="9" fillId="0" borderId="2" xfId="1" applyFont="1" applyBorder="1" applyAlignment="1">
      <alignment wrapText="1"/>
    </xf>
    <xf numFmtId="0" fontId="7" fillId="0" borderId="42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0" fontId="11" fillId="0" borderId="42" xfId="2" applyNumberFormat="1" applyBorder="1" applyAlignment="1">
      <alignment vertical="center"/>
    </xf>
    <xf numFmtId="10" fontId="11" fillId="0" borderId="43" xfId="2" applyNumberFormat="1" applyBorder="1" applyAlignment="1">
      <alignment vertical="center"/>
    </xf>
    <xf numFmtId="10" fontId="11" fillId="0" borderId="44" xfId="2" applyNumberFormat="1" applyBorder="1" applyAlignment="1">
      <alignment vertical="center"/>
    </xf>
    <xf numFmtId="0" fontId="13" fillId="0" borderId="0" xfId="2" applyFont="1" applyAlignment="1">
      <alignment wrapText="1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2" applyFont="1"/>
    <xf numFmtId="0" fontId="0" fillId="0" borderId="0" xfId="2" applyFont="1"/>
    <xf numFmtId="0" fontId="4" fillId="0" borderId="30" xfId="0" applyFont="1" applyFill="1" applyBorder="1"/>
    <xf numFmtId="0" fontId="0" fillId="0" borderId="3" xfId="0" applyFill="1" applyBorder="1" applyAlignment="1">
      <alignment horizontal="center"/>
    </xf>
    <xf numFmtId="2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3" borderId="26" xfId="0" applyFont="1" applyFill="1" applyBorder="1" applyAlignment="1"/>
    <xf numFmtId="0" fontId="6" fillId="3" borderId="27" xfId="0" applyFont="1" applyFill="1" applyBorder="1" applyAlignment="1"/>
    <xf numFmtId="0" fontId="0" fillId="3" borderId="28" xfId="0" applyFill="1" applyBorder="1" applyAlignment="1"/>
    <xf numFmtId="0" fontId="6" fillId="6" borderId="26" xfId="0" applyFon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12" fillId="0" borderId="0" xfId="2" applyFont="1" applyAlignment="1">
      <alignment horizontal="center" wrapText="1"/>
    </xf>
    <xf numFmtId="0" fontId="13" fillId="0" borderId="0" xfId="2" applyFont="1" applyAlignment="1">
      <alignment horizontal="center" wrapText="1"/>
    </xf>
    <xf numFmtId="0" fontId="11" fillId="0" borderId="40" xfId="1" applyBorder="1" applyAlignment="1">
      <alignment vertical="center" wrapText="1"/>
    </xf>
    <xf numFmtId="0" fontId="11" fillId="0" borderId="41" xfId="1" applyBorder="1" applyAlignment="1">
      <alignment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11" fillId="0" borderId="35" xfId="2" applyBorder="1" applyAlignment="1">
      <alignment horizontal="center" vertical="center"/>
    </xf>
    <xf numFmtId="0" fontId="11" fillId="0" borderId="36" xfId="2" applyBorder="1" applyAlignment="1">
      <alignment horizontal="center" vertical="center"/>
    </xf>
    <xf numFmtId="0" fontId="11" fillId="0" borderId="37" xfId="2" applyBorder="1" applyAlignment="1">
      <alignment horizontal="center" vertical="center"/>
    </xf>
    <xf numFmtId="0" fontId="11" fillId="0" borderId="14" xfId="2" applyBorder="1" applyAlignment="1">
      <alignment horizontal="center" vertical="center" wrapText="1"/>
    </xf>
    <xf numFmtId="0" fontId="11" fillId="0" borderId="15" xfId="2" applyBorder="1" applyAlignment="1">
      <alignment horizontal="center" vertical="center" wrapText="1"/>
    </xf>
    <xf numFmtId="10" fontId="0" fillId="0" borderId="14" xfId="2" applyNumberFormat="1" applyFont="1" applyBorder="1" applyAlignment="1">
      <alignment horizontal="center" vertical="center" wrapText="1"/>
    </xf>
    <xf numFmtId="0" fontId="11" fillId="0" borderId="32" xfId="2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04"/>
  <sheetViews>
    <sheetView zoomScale="91" zoomScaleNormal="9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8" sqref="F8"/>
    </sheetView>
  </sheetViews>
  <sheetFormatPr defaultRowHeight="15"/>
  <cols>
    <col min="1" max="1" width="32.7109375" style="52" customWidth="1"/>
    <col min="2" max="2" width="8" customWidth="1"/>
    <col min="3" max="5" width="7.28515625" customWidth="1"/>
    <col min="6" max="6" width="9.7109375" customWidth="1"/>
    <col min="7" max="8" width="7" customWidth="1"/>
    <col min="9" max="9" width="5.140625" customWidth="1"/>
    <col min="10" max="10" width="9.140625" customWidth="1"/>
    <col min="11" max="11" width="7.7109375" customWidth="1"/>
    <col min="12" max="12" width="7.5703125" customWidth="1"/>
    <col min="13" max="13" width="7.85546875" customWidth="1"/>
    <col min="14" max="14" width="9.140625" customWidth="1"/>
    <col min="15" max="15" width="7.5703125" customWidth="1"/>
    <col min="16" max="17" width="8.28515625" customWidth="1"/>
    <col min="18" max="20" width="5.85546875" customWidth="1"/>
    <col min="21" max="21" width="9.140625" customWidth="1"/>
    <col min="22" max="23" width="7.5703125" customWidth="1"/>
  </cols>
  <sheetData>
    <row r="3" spans="1:26" ht="21.75" thickBot="1">
      <c r="A3" s="82" t="s">
        <v>133</v>
      </c>
      <c r="B3" s="3"/>
      <c r="C3" s="3"/>
      <c r="D3" s="3"/>
      <c r="E3" s="3"/>
      <c r="F3" s="3"/>
    </row>
    <row r="4" spans="1:26" ht="41.25" customHeight="1" thickBot="1">
      <c r="A4" s="6" t="s">
        <v>83</v>
      </c>
      <c r="B4" s="119" t="s">
        <v>130</v>
      </c>
      <c r="C4" s="120"/>
      <c r="D4" s="120"/>
      <c r="E4" s="120"/>
      <c r="F4" s="121"/>
      <c r="G4" s="116" t="s">
        <v>55</v>
      </c>
      <c r="H4" s="117"/>
      <c r="I4" s="118"/>
      <c r="J4" s="125" t="s">
        <v>132</v>
      </c>
      <c r="K4" s="126"/>
      <c r="L4" s="126"/>
      <c r="M4" s="126"/>
      <c r="N4" s="126"/>
      <c r="O4" s="126"/>
      <c r="P4" s="126"/>
      <c r="Q4" s="126"/>
      <c r="R4" s="127"/>
      <c r="S4" s="122" t="s">
        <v>131</v>
      </c>
      <c r="T4" s="123"/>
      <c r="U4" s="123"/>
      <c r="V4" s="123"/>
      <c r="W4" s="124"/>
      <c r="X4" s="9"/>
      <c r="Y4" s="9"/>
      <c r="Z4" s="9"/>
    </row>
    <row r="5" spans="1:26" ht="67.5" customHeight="1" thickBot="1">
      <c r="A5" s="114" t="s">
        <v>0</v>
      </c>
      <c r="B5" s="65" t="s">
        <v>163</v>
      </c>
      <c r="C5" s="65" t="s">
        <v>217</v>
      </c>
      <c r="D5" s="65" t="s">
        <v>164</v>
      </c>
      <c r="E5" s="65" t="s">
        <v>216</v>
      </c>
      <c r="F5" s="65" t="s">
        <v>169</v>
      </c>
      <c r="G5" s="66"/>
      <c r="H5" s="66"/>
      <c r="I5" s="65"/>
      <c r="J5" s="67" t="s">
        <v>165</v>
      </c>
      <c r="K5" s="67" t="s">
        <v>166</v>
      </c>
      <c r="L5" s="68" t="s">
        <v>208</v>
      </c>
      <c r="M5" s="69" t="s">
        <v>167</v>
      </c>
      <c r="N5" s="67" t="s">
        <v>168</v>
      </c>
      <c r="O5" s="70" t="s">
        <v>169</v>
      </c>
      <c r="P5" s="70" t="s">
        <v>59</v>
      </c>
      <c r="Q5" s="67" t="s">
        <v>209</v>
      </c>
      <c r="R5" s="70"/>
      <c r="S5" s="70"/>
      <c r="T5" s="70"/>
      <c r="U5" s="67"/>
      <c r="V5" s="71"/>
      <c r="W5" s="72"/>
      <c r="X5" s="32"/>
      <c r="Y5" s="33" t="s">
        <v>29</v>
      </c>
      <c r="Z5" s="34" t="s">
        <v>30</v>
      </c>
    </row>
    <row r="6" spans="1:26" ht="27" customHeight="1" thickBot="1">
      <c r="A6" s="115"/>
      <c r="B6" s="81">
        <v>200</v>
      </c>
      <c r="C6" s="73">
        <v>50</v>
      </c>
      <c r="D6" s="73">
        <v>100</v>
      </c>
      <c r="E6" s="73">
        <v>200</v>
      </c>
      <c r="F6" s="74">
        <v>50</v>
      </c>
      <c r="G6" s="75"/>
      <c r="H6" s="30"/>
      <c r="I6" s="76"/>
      <c r="J6" s="77">
        <v>60</v>
      </c>
      <c r="K6" s="77">
        <v>200</v>
      </c>
      <c r="L6" s="78">
        <v>100</v>
      </c>
      <c r="M6" s="79">
        <v>150</v>
      </c>
      <c r="N6" s="80">
        <v>200</v>
      </c>
      <c r="O6" s="80">
        <v>40</v>
      </c>
      <c r="P6" s="80">
        <v>30</v>
      </c>
      <c r="Q6" s="80">
        <v>20</v>
      </c>
      <c r="R6" s="80"/>
      <c r="S6" s="80"/>
      <c r="T6" s="80"/>
      <c r="U6" s="30"/>
      <c r="V6" s="73"/>
      <c r="W6" s="31"/>
      <c r="X6" s="35" t="s">
        <v>18</v>
      </c>
      <c r="Y6" s="1" t="s">
        <v>17</v>
      </c>
      <c r="Z6" s="36">
        <v>1</v>
      </c>
    </row>
    <row r="7" spans="1:26">
      <c r="A7" s="7" t="s">
        <v>16</v>
      </c>
      <c r="B7" s="13"/>
      <c r="C7" s="14"/>
      <c r="D7" s="14"/>
      <c r="E7" s="14"/>
      <c r="F7" s="14">
        <v>50</v>
      </c>
      <c r="G7" s="5"/>
      <c r="H7" s="5"/>
      <c r="I7" s="14"/>
      <c r="J7" s="5"/>
      <c r="K7" s="15"/>
      <c r="L7" s="15"/>
      <c r="M7" s="15"/>
      <c r="N7" s="16"/>
      <c r="O7" s="16">
        <v>40</v>
      </c>
      <c r="P7" s="8"/>
      <c r="Q7" s="8"/>
      <c r="R7" s="16"/>
      <c r="S7" s="16"/>
      <c r="T7" s="16"/>
      <c r="U7" s="5"/>
      <c r="V7" s="14"/>
      <c r="W7" s="16"/>
      <c r="X7" s="37">
        <f>SUM(B7:W7)</f>
        <v>90</v>
      </c>
      <c r="Y7" s="24">
        <f>X7/1000</f>
        <v>0.09</v>
      </c>
      <c r="Z7" s="38">
        <f>Y7*Z6</f>
        <v>0.09</v>
      </c>
    </row>
    <row r="8" spans="1:26">
      <c r="A8" s="7" t="s">
        <v>124</v>
      </c>
      <c r="B8" s="18"/>
      <c r="C8" s="19"/>
      <c r="D8" s="19"/>
      <c r="E8" s="19"/>
      <c r="F8" s="19"/>
      <c r="G8" s="1"/>
      <c r="H8" s="1"/>
      <c r="I8" s="19"/>
      <c r="J8" s="1"/>
      <c r="K8" s="7"/>
      <c r="L8" s="7"/>
      <c r="M8" s="7"/>
      <c r="N8" s="20"/>
      <c r="O8" s="20"/>
      <c r="P8" s="4">
        <v>30</v>
      </c>
      <c r="Q8" s="4"/>
      <c r="R8" s="20"/>
      <c r="S8" s="20"/>
      <c r="T8" s="20"/>
      <c r="U8" s="1"/>
      <c r="V8" s="19"/>
      <c r="W8" s="20"/>
      <c r="X8" s="37">
        <f t="shared" ref="X8:X71" si="0">SUM(B8:W8)</f>
        <v>30</v>
      </c>
      <c r="Y8" s="24">
        <f t="shared" ref="Y8:Y71" si="1">X8/1000</f>
        <v>0.03</v>
      </c>
      <c r="Z8" s="38">
        <f>Y8*Z6</f>
        <v>0.03</v>
      </c>
    </row>
    <row r="9" spans="1:26">
      <c r="A9" s="53" t="s">
        <v>3</v>
      </c>
      <c r="B9" s="18">
        <v>4</v>
      </c>
      <c r="C9" s="19"/>
      <c r="D9" s="19"/>
      <c r="E9" s="19"/>
      <c r="F9" s="19"/>
      <c r="G9" s="1"/>
      <c r="H9" s="1"/>
      <c r="I9" s="19"/>
      <c r="J9" s="1"/>
      <c r="K9" s="7"/>
      <c r="L9" s="7"/>
      <c r="M9" s="7">
        <v>5</v>
      </c>
      <c r="N9" s="20"/>
      <c r="O9" s="20"/>
      <c r="P9" s="4"/>
      <c r="Q9" s="4"/>
      <c r="R9" s="20"/>
      <c r="S9" s="20"/>
      <c r="T9" s="20"/>
      <c r="U9" s="1"/>
      <c r="V9" s="19"/>
      <c r="W9" s="20"/>
      <c r="X9" s="37">
        <f t="shared" si="0"/>
        <v>9</v>
      </c>
      <c r="Y9" s="24">
        <f t="shared" si="1"/>
        <v>8.9999999999999993E-3</v>
      </c>
      <c r="Z9" s="38">
        <f>Y9*Z6</f>
        <v>8.9999999999999993E-3</v>
      </c>
    </row>
    <row r="10" spans="1:26">
      <c r="A10" s="53" t="s">
        <v>7</v>
      </c>
      <c r="B10" s="18"/>
      <c r="C10" s="19"/>
      <c r="D10" s="19"/>
      <c r="E10" s="19"/>
      <c r="F10" s="19"/>
      <c r="G10" s="1"/>
      <c r="H10" s="1"/>
      <c r="I10" s="19"/>
      <c r="J10" s="1"/>
      <c r="K10" s="7">
        <v>2</v>
      </c>
      <c r="L10" s="7">
        <v>2</v>
      </c>
      <c r="M10" s="7"/>
      <c r="N10" s="20"/>
      <c r="O10" s="20"/>
      <c r="P10" s="4"/>
      <c r="Q10" s="4">
        <v>0.25</v>
      </c>
      <c r="R10" s="20"/>
      <c r="S10" s="20"/>
      <c r="T10" s="20"/>
      <c r="U10" s="1"/>
      <c r="V10" s="19"/>
      <c r="W10" s="20"/>
      <c r="X10" s="37">
        <f t="shared" si="0"/>
        <v>4.25</v>
      </c>
      <c r="Y10" s="24">
        <f t="shared" si="1"/>
        <v>4.2500000000000003E-3</v>
      </c>
      <c r="Z10" s="38">
        <f>Y10*Z6</f>
        <v>4.2500000000000003E-3</v>
      </c>
    </row>
    <row r="11" spans="1:26">
      <c r="A11" s="53" t="s">
        <v>1</v>
      </c>
      <c r="B11" s="18">
        <v>100</v>
      </c>
      <c r="C11" s="19"/>
      <c r="D11" s="19"/>
      <c r="E11" s="19"/>
      <c r="F11" s="19"/>
      <c r="G11" s="1"/>
      <c r="H11" s="1"/>
      <c r="I11" s="19"/>
      <c r="J11" s="1"/>
      <c r="K11" s="7"/>
      <c r="L11" s="7"/>
      <c r="M11" s="7"/>
      <c r="N11" s="20"/>
      <c r="O11" s="20"/>
      <c r="P11" s="4"/>
      <c r="Q11" s="4"/>
      <c r="R11" s="20"/>
      <c r="S11" s="20"/>
      <c r="T11" s="20"/>
      <c r="U11" s="1"/>
      <c r="V11" s="19"/>
      <c r="W11" s="20"/>
      <c r="X11" s="37">
        <f t="shared" si="0"/>
        <v>100</v>
      </c>
      <c r="Y11" s="24">
        <f t="shared" si="1"/>
        <v>0.1</v>
      </c>
      <c r="Z11" s="38">
        <f>Y11*Z6</f>
        <v>0.1</v>
      </c>
    </row>
    <row r="12" spans="1:26">
      <c r="A12" s="53" t="s">
        <v>2</v>
      </c>
      <c r="B12" s="18">
        <v>6</v>
      </c>
      <c r="C12" s="19"/>
      <c r="D12" s="19"/>
      <c r="E12" s="19">
        <v>7</v>
      </c>
      <c r="F12" s="19"/>
      <c r="G12" s="1"/>
      <c r="H12" s="1"/>
      <c r="I12" s="19"/>
      <c r="J12" s="1"/>
      <c r="K12" s="7">
        <v>1.5</v>
      </c>
      <c r="L12" s="7"/>
      <c r="M12" s="7"/>
      <c r="N12" s="20">
        <v>7</v>
      </c>
      <c r="O12" s="20"/>
      <c r="P12" s="4"/>
      <c r="Q12" s="4"/>
      <c r="R12" s="20"/>
      <c r="S12" s="20"/>
      <c r="T12" s="20"/>
      <c r="U12" s="1"/>
      <c r="V12" s="19"/>
      <c r="W12" s="20"/>
      <c r="X12" s="37">
        <f t="shared" si="0"/>
        <v>21.5</v>
      </c>
      <c r="Y12" s="24">
        <f t="shared" si="1"/>
        <v>2.1499999999999998E-2</v>
      </c>
      <c r="Z12" s="38">
        <f>Y12*Z6</f>
        <v>2.1499999999999998E-2</v>
      </c>
    </row>
    <row r="13" spans="1:26">
      <c r="A13" s="53" t="s">
        <v>10</v>
      </c>
      <c r="B13" s="18">
        <v>0.6</v>
      </c>
      <c r="C13" s="19"/>
      <c r="D13" s="19"/>
      <c r="E13" s="19"/>
      <c r="F13" s="19"/>
      <c r="G13" s="1"/>
      <c r="H13" s="1"/>
      <c r="I13" s="19"/>
      <c r="J13" s="1"/>
      <c r="K13" s="7">
        <v>0.6</v>
      </c>
      <c r="L13" s="7"/>
      <c r="M13" s="7">
        <v>1</v>
      </c>
      <c r="N13" s="20"/>
      <c r="O13" s="20"/>
      <c r="P13" s="4"/>
      <c r="Q13" s="4">
        <v>0.1</v>
      </c>
      <c r="R13" s="20"/>
      <c r="S13" s="20"/>
      <c r="T13" s="20"/>
      <c r="U13" s="1"/>
      <c r="V13" s="19"/>
      <c r="W13" s="20"/>
      <c r="X13" s="37">
        <f t="shared" si="0"/>
        <v>2.3000000000000003</v>
      </c>
      <c r="Y13" s="24">
        <f t="shared" si="1"/>
        <v>2.3000000000000004E-3</v>
      </c>
      <c r="Z13" s="38">
        <f>Y13*Z6</f>
        <v>2.3000000000000004E-3</v>
      </c>
    </row>
    <row r="14" spans="1:26">
      <c r="A14" s="53" t="s">
        <v>87</v>
      </c>
      <c r="B14" s="18"/>
      <c r="C14" s="19"/>
      <c r="D14" s="19"/>
      <c r="E14" s="19"/>
      <c r="F14" s="19"/>
      <c r="G14" s="1"/>
      <c r="H14" s="1"/>
      <c r="I14" s="19"/>
      <c r="J14" s="1"/>
      <c r="K14" s="7"/>
      <c r="L14" s="7"/>
      <c r="M14" s="7"/>
      <c r="N14" s="20"/>
      <c r="O14" s="20"/>
      <c r="P14" s="4"/>
      <c r="Q14" s="4"/>
      <c r="R14" s="20"/>
      <c r="S14" s="20"/>
      <c r="T14" s="20"/>
      <c r="U14" s="1"/>
      <c r="V14" s="19"/>
      <c r="W14" s="20"/>
      <c r="X14" s="37">
        <f t="shared" si="0"/>
        <v>0</v>
      </c>
      <c r="Y14" s="24">
        <f t="shared" si="1"/>
        <v>0</v>
      </c>
      <c r="Z14" s="38">
        <f>Y14*Z6</f>
        <v>0</v>
      </c>
    </row>
    <row r="15" spans="1:26">
      <c r="A15" s="53" t="s">
        <v>88</v>
      </c>
      <c r="B15" s="18"/>
      <c r="C15" s="19"/>
      <c r="D15" s="19"/>
      <c r="E15" s="19">
        <v>1</v>
      </c>
      <c r="F15" s="19"/>
      <c r="G15" s="1"/>
      <c r="H15" s="1"/>
      <c r="I15" s="19"/>
      <c r="J15" s="1"/>
      <c r="K15" s="7"/>
      <c r="L15" s="7"/>
      <c r="M15" s="7"/>
      <c r="N15" s="20"/>
      <c r="O15" s="20"/>
      <c r="P15" s="4"/>
      <c r="Q15" s="4"/>
      <c r="R15" s="20"/>
      <c r="S15" s="20"/>
      <c r="T15" s="20"/>
      <c r="U15" s="1"/>
      <c r="V15" s="19"/>
      <c r="W15" s="20"/>
      <c r="X15" s="37">
        <f t="shared" si="0"/>
        <v>1</v>
      </c>
      <c r="Y15" s="24">
        <f t="shared" si="1"/>
        <v>1E-3</v>
      </c>
      <c r="Z15" s="38">
        <f>Y15*Z6</f>
        <v>1E-3</v>
      </c>
    </row>
    <row r="16" spans="1:26">
      <c r="A16" s="53" t="s">
        <v>5</v>
      </c>
      <c r="B16" s="18"/>
      <c r="C16" s="19"/>
      <c r="D16" s="19"/>
      <c r="E16" s="19"/>
      <c r="F16" s="19"/>
      <c r="G16" s="1"/>
      <c r="H16" s="1"/>
      <c r="I16" s="19"/>
      <c r="J16" s="1"/>
      <c r="K16" s="7"/>
      <c r="L16" s="7"/>
      <c r="M16" s="7"/>
      <c r="N16" s="20"/>
      <c r="O16" s="20"/>
      <c r="P16" s="4"/>
      <c r="Q16" s="4"/>
      <c r="R16" s="20"/>
      <c r="S16" s="20"/>
      <c r="T16" s="20"/>
      <c r="U16" s="1"/>
      <c r="V16" s="19"/>
      <c r="W16" s="20"/>
      <c r="X16" s="37">
        <f t="shared" si="0"/>
        <v>0</v>
      </c>
      <c r="Y16" s="24">
        <f t="shared" si="1"/>
        <v>0</v>
      </c>
      <c r="Z16" s="38">
        <f>Y16*Z6</f>
        <v>0</v>
      </c>
    </row>
    <row r="17" spans="1:26">
      <c r="A17" s="53" t="s">
        <v>89</v>
      </c>
      <c r="B17" s="18"/>
      <c r="C17" s="19"/>
      <c r="D17" s="19"/>
      <c r="E17" s="19"/>
      <c r="F17" s="19"/>
      <c r="G17" s="1"/>
      <c r="H17" s="1"/>
      <c r="I17" s="19"/>
      <c r="J17" s="1"/>
      <c r="K17" s="7"/>
      <c r="L17" s="7"/>
      <c r="M17" s="7"/>
      <c r="N17" s="20"/>
      <c r="O17" s="20"/>
      <c r="P17" s="4"/>
      <c r="Q17" s="4"/>
      <c r="R17" s="20"/>
      <c r="S17" s="20"/>
      <c r="T17" s="20"/>
      <c r="U17" s="1"/>
      <c r="V17" s="19"/>
      <c r="W17" s="20"/>
      <c r="X17" s="37">
        <f t="shared" si="0"/>
        <v>0</v>
      </c>
      <c r="Y17" s="24">
        <f>X17</f>
        <v>0</v>
      </c>
      <c r="Z17" s="38">
        <f>Y17*Z6</f>
        <v>0</v>
      </c>
    </row>
    <row r="18" spans="1:26">
      <c r="A18" s="53" t="s">
        <v>90</v>
      </c>
      <c r="B18" s="18"/>
      <c r="C18" s="19"/>
      <c r="D18" s="19"/>
      <c r="E18" s="19"/>
      <c r="F18" s="19"/>
      <c r="G18" s="1"/>
      <c r="H18" s="1"/>
      <c r="I18" s="19"/>
      <c r="J18" s="1"/>
      <c r="K18" s="7"/>
      <c r="L18" s="7"/>
      <c r="M18" s="7"/>
      <c r="N18" s="20"/>
      <c r="O18" s="20"/>
      <c r="P18" s="4"/>
      <c r="Q18" s="4"/>
      <c r="R18" s="20"/>
      <c r="S18" s="20"/>
      <c r="T18" s="20"/>
      <c r="U18" s="1"/>
      <c r="V18" s="19"/>
      <c r="W18" s="20"/>
      <c r="X18" s="37">
        <f t="shared" si="0"/>
        <v>0</v>
      </c>
      <c r="Y18" s="24">
        <f t="shared" si="1"/>
        <v>0</v>
      </c>
      <c r="Z18" s="38">
        <f>Y18*Z6</f>
        <v>0</v>
      </c>
    </row>
    <row r="19" spans="1:26">
      <c r="A19" s="53" t="s">
        <v>91</v>
      </c>
      <c r="B19" s="21"/>
      <c r="C19" s="22"/>
      <c r="D19" s="22"/>
      <c r="E19" s="22"/>
      <c r="F19" s="22"/>
      <c r="G19" s="1"/>
      <c r="H19" s="1"/>
      <c r="I19" s="22"/>
      <c r="J19" s="1"/>
      <c r="K19" s="7"/>
      <c r="L19" s="7"/>
      <c r="M19" s="7"/>
      <c r="N19" s="20"/>
      <c r="O19" s="20"/>
      <c r="P19" s="4"/>
      <c r="Q19" s="4"/>
      <c r="R19" s="20"/>
      <c r="S19" s="20"/>
      <c r="T19" s="20"/>
      <c r="U19" s="1"/>
      <c r="V19" s="22"/>
      <c r="W19" s="20"/>
      <c r="X19" s="37">
        <f t="shared" si="0"/>
        <v>0</v>
      </c>
      <c r="Y19" s="24">
        <f t="shared" si="1"/>
        <v>0</v>
      </c>
      <c r="Z19" s="38">
        <f>Y19*Z6</f>
        <v>0</v>
      </c>
    </row>
    <row r="20" spans="1:26">
      <c r="A20" s="53" t="s">
        <v>12</v>
      </c>
      <c r="B20" s="21"/>
      <c r="C20" s="22"/>
      <c r="D20" s="22"/>
      <c r="E20" s="22"/>
      <c r="F20" s="22"/>
      <c r="G20" s="1"/>
      <c r="H20" s="1"/>
      <c r="I20" s="22"/>
      <c r="J20" s="1"/>
      <c r="K20" s="7"/>
      <c r="L20" s="7"/>
      <c r="M20" s="7"/>
      <c r="N20" s="20"/>
      <c r="O20" s="20"/>
      <c r="P20" s="4"/>
      <c r="Q20" s="4">
        <v>5</v>
      </c>
      <c r="R20" s="20"/>
      <c r="S20" s="20"/>
      <c r="T20" s="20"/>
      <c r="U20" s="1"/>
      <c r="V20" s="22"/>
      <c r="W20" s="20"/>
      <c r="X20" s="37">
        <f t="shared" si="0"/>
        <v>5</v>
      </c>
      <c r="Y20" s="24">
        <f t="shared" si="1"/>
        <v>5.0000000000000001E-3</v>
      </c>
      <c r="Z20" s="38">
        <f>Y20*Z6</f>
        <v>5.0000000000000001E-3</v>
      </c>
    </row>
    <row r="21" spans="1:26">
      <c r="A21" s="53" t="s">
        <v>92</v>
      </c>
      <c r="B21" s="7"/>
      <c r="C21" s="7"/>
      <c r="D21" s="7"/>
      <c r="E21" s="7"/>
      <c r="F21" s="7"/>
      <c r="G21" s="1"/>
      <c r="H21" s="1"/>
      <c r="I21" s="7"/>
      <c r="J21" s="1"/>
      <c r="K21" s="7"/>
      <c r="L21" s="7"/>
      <c r="M21" s="7"/>
      <c r="N21" s="20"/>
      <c r="O21" s="20"/>
      <c r="P21" s="4"/>
      <c r="Q21" s="4"/>
      <c r="R21" s="20"/>
      <c r="S21" s="20"/>
      <c r="T21" s="20"/>
      <c r="U21" s="1"/>
      <c r="V21" s="7"/>
      <c r="W21" s="20"/>
      <c r="X21" s="37">
        <f t="shared" si="0"/>
        <v>0</v>
      </c>
      <c r="Y21" s="24">
        <f t="shared" si="1"/>
        <v>0</v>
      </c>
      <c r="Z21" s="38">
        <f>Y21*Z6</f>
        <v>0</v>
      </c>
    </row>
    <row r="22" spans="1:26">
      <c r="A22" s="53" t="s">
        <v>14</v>
      </c>
      <c r="B22" s="2"/>
      <c r="C22" s="2"/>
      <c r="D22" s="2"/>
      <c r="E22" s="2"/>
      <c r="F22" s="2"/>
      <c r="G22" s="1"/>
      <c r="H22" s="1"/>
      <c r="I22" s="2"/>
      <c r="J22" s="1"/>
      <c r="K22" s="7"/>
      <c r="L22" s="7"/>
      <c r="M22" s="7"/>
      <c r="N22" s="20"/>
      <c r="O22" s="20"/>
      <c r="P22" s="4"/>
      <c r="Q22" s="4"/>
      <c r="R22" s="20"/>
      <c r="S22" s="20"/>
      <c r="T22" s="20"/>
      <c r="U22" s="1"/>
      <c r="V22" s="2"/>
      <c r="W22" s="20"/>
      <c r="X22" s="37">
        <f t="shared" si="0"/>
        <v>0</v>
      </c>
      <c r="Y22" s="24">
        <f t="shared" si="1"/>
        <v>0</v>
      </c>
      <c r="Z22" s="38">
        <f>Y22*Z6</f>
        <v>0</v>
      </c>
    </row>
    <row r="23" spans="1:26">
      <c r="A23" s="7" t="s">
        <v>8</v>
      </c>
      <c r="B23" s="7"/>
      <c r="C23" s="7"/>
      <c r="D23" s="7"/>
      <c r="E23" s="7"/>
      <c r="F23" s="7"/>
      <c r="G23" s="1"/>
      <c r="H23" s="1"/>
      <c r="I23" s="7"/>
      <c r="J23" s="1"/>
      <c r="K23" s="7"/>
      <c r="L23" s="7"/>
      <c r="M23" s="7"/>
      <c r="N23" s="20"/>
      <c r="O23" s="20"/>
      <c r="P23" s="4"/>
      <c r="Q23" s="4"/>
      <c r="R23" s="20"/>
      <c r="S23" s="20"/>
      <c r="T23" s="20"/>
      <c r="U23" s="1"/>
      <c r="V23" s="7"/>
      <c r="W23" s="20"/>
      <c r="X23" s="37">
        <f t="shared" si="0"/>
        <v>0</v>
      </c>
      <c r="Y23" s="24">
        <f t="shared" si="1"/>
        <v>0</v>
      </c>
      <c r="Z23" s="38">
        <f>Y23*Z6</f>
        <v>0</v>
      </c>
    </row>
    <row r="24" spans="1:26">
      <c r="A24" s="7" t="s">
        <v>93</v>
      </c>
      <c r="B24" s="7"/>
      <c r="C24" s="7"/>
      <c r="D24" s="7"/>
      <c r="E24" s="7"/>
      <c r="F24" s="7"/>
      <c r="G24" s="1"/>
      <c r="H24" s="1"/>
      <c r="I24" s="7"/>
      <c r="J24" s="1"/>
      <c r="K24" s="7"/>
      <c r="L24" s="7"/>
      <c r="M24" s="7"/>
      <c r="N24" s="20"/>
      <c r="O24" s="20"/>
      <c r="P24" s="4"/>
      <c r="Q24" s="4"/>
      <c r="R24" s="20"/>
      <c r="S24" s="20"/>
      <c r="T24" s="20"/>
      <c r="U24" s="1"/>
      <c r="V24" s="7"/>
      <c r="W24" s="20"/>
      <c r="X24" s="37">
        <f t="shared" si="0"/>
        <v>0</v>
      </c>
      <c r="Y24" s="24">
        <f t="shared" si="1"/>
        <v>0</v>
      </c>
      <c r="Z24" s="38">
        <f>Y24*Z6</f>
        <v>0</v>
      </c>
    </row>
    <row r="25" spans="1:26">
      <c r="A25" s="7" t="s">
        <v>31</v>
      </c>
      <c r="B25" s="7"/>
      <c r="C25" s="7"/>
      <c r="D25" s="7"/>
      <c r="E25" s="7"/>
      <c r="F25" s="7"/>
      <c r="G25" s="1"/>
      <c r="H25" s="1"/>
      <c r="I25" s="7"/>
      <c r="J25" s="1"/>
      <c r="K25" s="7"/>
      <c r="L25" s="7"/>
      <c r="M25" s="7"/>
      <c r="N25" s="20"/>
      <c r="O25" s="20"/>
      <c r="P25" s="4"/>
      <c r="Q25" s="4"/>
      <c r="R25" s="20"/>
      <c r="S25" s="20"/>
      <c r="T25" s="20"/>
      <c r="U25" s="1"/>
      <c r="V25" s="7"/>
      <c r="W25" s="20"/>
      <c r="X25" s="37">
        <f t="shared" si="0"/>
        <v>0</v>
      </c>
      <c r="Y25" s="24">
        <f t="shared" si="1"/>
        <v>0</v>
      </c>
      <c r="Z25" s="38">
        <f>Y25*Z6</f>
        <v>0</v>
      </c>
    </row>
    <row r="26" spans="1:26">
      <c r="A26" s="7" t="s">
        <v>32</v>
      </c>
      <c r="B26" s="7"/>
      <c r="C26" s="7"/>
      <c r="D26" s="7"/>
      <c r="E26" s="7"/>
      <c r="F26" s="7"/>
      <c r="G26" s="1"/>
      <c r="H26" s="1"/>
      <c r="I26" s="7"/>
      <c r="J26" s="1"/>
      <c r="K26" s="7"/>
      <c r="L26" s="7"/>
      <c r="M26" s="7">
        <v>50</v>
      </c>
      <c r="N26" s="20"/>
      <c r="O26" s="20"/>
      <c r="P26" s="4"/>
      <c r="Q26" s="4"/>
      <c r="R26" s="20"/>
      <c r="S26" s="20"/>
      <c r="T26" s="20"/>
      <c r="U26" s="1"/>
      <c r="V26" s="7"/>
      <c r="W26" s="20"/>
      <c r="X26" s="37">
        <f t="shared" si="0"/>
        <v>50</v>
      </c>
      <c r="Y26" s="24">
        <f t="shared" si="1"/>
        <v>0.05</v>
      </c>
      <c r="Z26" s="38">
        <f>Y26*Z6</f>
        <v>0.05</v>
      </c>
    </row>
    <row r="27" spans="1:26">
      <c r="A27" s="7" t="s">
        <v>33</v>
      </c>
      <c r="B27" s="7"/>
      <c r="C27" s="7"/>
      <c r="D27" s="7"/>
      <c r="E27" s="7"/>
      <c r="F27" s="7"/>
      <c r="G27" s="1"/>
      <c r="H27" s="1"/>
      <c r="I27" s="7"/>
      <c r="J27" s="1"/>
      <c r="K27" s="7"/>
      <c r="L27" s="7"/>
      <c r="M27" s="7"/>
      <c r="N27" s="20"/>
      <c r="O27" s="20"/>
      <c r="P27" s="4"/>
      <c r="Q27" s="4"/>
      <c r="R27" s="20"/>
      <c r="S27" s="20"/>
      <c r="T27" s="20"/>
      <c r="U27" s="1"/>
      <c r="V27" s="7"/>
      <c r="W27" s="20"/>
      <c r="X27" s="37">
        <f t="shared" si="0"/>
        <v>0</v>
      </c>
      <c r="Y27" s="24">
        <f t="shared" si="1"/>
        <v>0</v>
      </c>
      <c r="Z27" s="38">
        <f>Y27*Z6</f>
        <v>0</v>
      </c>
    </row>
    <row r="28" spans="1:26">
      <c r="A28" s="7" t="s">
        <v>34</v>
      </c>
      <c r="B28" s="7"/>
      <c r="C28" s="7"/>
      <c r="D28" s="7"/>
      <c r="E28" s="7"/>
      <c r="F28" s="7"/>
      <c r="G28" s="1"/>
      <c r="H28" s="1"/>
      <c r="I28" s="7"/>
      <c r="J28" s="1"/>
      <c r="K28" s="7"/>
      <c r="L28" s="7"/>
      <c r="M28" s="7"/>
      <c r="N28" s="20"/>
      <c r="O28" s="20"/>
      <c r="P28" s="4"/>
      <c r="Q28" s="4"/>
      <c r="R28" s="20"/>
      <c r="S28" s="20"/>
      <c r="T28" s="20"/>
      <c r="U28" s="1"/>
      <c r="V28" s="7"/>
      <c r="W28" s="20"/>
      <c r="X28" s="37">
        <f t="shared" si="0"/>
        <v>0</v>
      </c>
      <c r="Y28" s="24">
        <f t="shared" si="1"/>
        <v>0</v>
      </c>
      <c r="Z28" s="38">
        <f>Y28*Z6</f>
        <v>0</v>
      </c>
    </row>
    <row r="29" spans="1:26">
      <c r="A29" s="7" t="s">
        <v>35</v>
      </c>
      <c r="B29" s="7">
        <v>30</v>
      </c>
      <c r="C29" s="7"/>
      <c r="D29" s="7"/>
      <c r="E29" s="7"/>
      <c r="F29" s="7"/>
      <c r="G29" s="1"/>
      <c r="H29" s="1"/>
      <c r="I29" s="7"/>
      <c r="J29" s="1"/>
      <c r="K29" s="7"/>
      <c r="L29" s="7"/>
      <c r="M29" s="7"/>
      <c r="N29" s="20"/>
      <c r="O29" s="20"/>
      <c r="P29" s="4"/>
      <c r="Q29" s="4"/>
      <c r="R29" s="20"/>
      <c r="S29" s="20"/>
      <c r="T29" s="20"/>
      <c r="U29" s="1"/>
      <c r="V29" s="7"/>
      <c r="W29" s="20"/>
      <c r="X29" s="37">
        <f t="shared" si="0"/>
        <v>30</v>
      </c>
      <c r="Y29" s="24">
        <f t="shared" si="1"/>
        <v>0.03</v>
      </c>
      <c r="Z29" s="38">
        <f>Y29*Z6</f>
        <v>0.03</v>
      </c>
    </row>
    <row r="30" spans="1:26">
      <c r="A30" s="7" t="s">
        <v>36</v>
      </c>
      <c r="B30" s="7"/>
      <c r="C30" s="7"/>
      <c r="D30" s="7"/>
      <c r="E30" s="7"/>
      <c r="F30" s="7"/>
      <c r="G30" s="1"/>
      <c r="H30" s="1"/>
      <c r="I30" s="7"/>
      <c r="J30" s="1"/>
      <c r="K30" s="7"/>
      <c r="L30" s="7"/>
      <c r="M30" s="7"/>
      <c r="N30" s="20"/>
      <c r="O30" s="20"/>
      <c r="P30" s="4"/>
      <c r="Q30" s="4"/>
      <c r="R30" s="20"/>
      <c r="S30" s="20"/>
      <c r="T30" s="20"/>
      <c r="U30" s="1"/>
      <c r="V30" s="7"/>
      <c r="W30" s="20"/>
      <c r="X30" s="37">
        <f t="shared" si="0"/>
        <v>0</v>
      </c>
      <c r="Y30" s="24">
        <f t="shared" si="1"/>
        <v>0</v>
      </c>
      <c r="Z30" s="38">
        <f>Y30*Z6</f>
        <v>0</v>
      </c>
    </row>
    <row r="31" spans="1:26">
      <c r="A31" s="7" t="s">
        <v>37</v>
      </c>
      <c r="B31" s="7"/>
      <c r="C31" s="7"/>
      <c r="D31" s="7"/>
      <c r="E31" s="7"/>
      <c r="F31" s="7"/>
      <c r="G31" s="1"/>
      <c r="H31" s="1"/>
      <c r="I31" s="7"/>
      <c r="J31" s="1"/>
      <c r="K31" s="7"/>
      <c r="L31" s="7"/>
      <c r="M31" s="7"/>
      <c r="N31" s="20"/>
      <c r="O31" s="20"/>
      <c r="P31" s="4"/>
      <c r="Q31" s="4"/>
      <c r="R31" s="20"/>
      <c r="S31" s="20"/>
      <c r="T31" s="20"/>
      <c r="U31" s="1"/>
      <c r="V31" s="7"/>
      <c r="W31" s="20"/>
      <c r="X31" s="37">
        <f t="shared" si="0"/>
        <v>0</v>
      </c>
      <c r="Y31" s="24">
        <f t="shared" si="1"/>
        <v>0</v>
      </c>
      <c r="Z31" s="38">
        <f>Y31*Z6</f>
        <v>0</v>
      </c>
    </row>
    <row r="32" spans="1:26">
      <c r="A32" s="7" t="s">
        <v>38</v>
      </c>
      <c r="B32" s="7"/>
      <c r="C32" s="7"/>
      <c r="D32" s="7"/>
      <c r="E32" s="7"/>
      <c r="F32" s="7"/>
      <c r="G32" s="1"/>
      <c r="H32" s="1"/>
      <c r="I32" s="7"/>
      <c r="J32" s="1"/>
      <c r="K32" s="7"/>
      <c r="L32" s="7"/>
      <c r="M32" s="7"/>
      <c r="N32" s="20"/>
      <c r="O32" s="20"/>
      <c r="P32" s="4"/>
      <c r="Q32" s="4"/>
      <c r="R32" s="20"/>
      <c r="S32" s="20"/>
      <c r="T32" s="20"/>
      <c r="U32" s="1"/>
      <c r="V32" s="7"/>
      <c r="W32" s="20"/>
      <c r="X32" s="37">
        <f t="shared" si="0"/>
        <v>0</v>
      </c>
      <c r="Y32" s="24">
        <f t="shared" si="1"/>
        <v>0</v>
      </c>
      <c r="Z32" s="38">
        <f>Y32*Z6</f>
        <v>0</v>
      </c>
    </row>
    <row r="33" spans="1:28">
      <c r="A33" s="7" t="s">
        <v>43</v>
      </c>
      <c r="B33" s="7"/>
      <c r="C33" s="7"/>
      <c r="D33" s="7"/>
      <c r="E33" s="7"/>
      <c r="F33" s="7"/>
      <c r="G33" s="1"/>
      <c r="H33" s="1"/>
      <c r="I33" s="7"/>
      <c r="J33" s="1"/>
      <c r="K33" s="7"/>
      <c r="L33" s="7"/>
      <c r="M33" s="7"/>
      <c r="N33" s="20"/>
      <c r="O33" s="20"/>
      <c r="P33" s="4"/>
      <c r="Q33" s="4"/>
      <c r="R33" s="20"/>
      <c r="S33" s="20"/>
      <c r="T33" s="20"/>
      <c r="U33" s="1"/>
      <c r="V33" s="7"/>
      <c r="W33" s="20"/>
      <c r="X33" s="37">
        <f t="shared" si="0"/>
        <v>0</v>
      </c>
      <c r="Y33" s="24">
        <f t="shared" si="1"/>
        <v>0</v>
      </c>
      <c r="Z33" s="38">
        <f>Y33*Z6</f>
        <v>0</v>
      </c>
    </row>
    <row r="34" spans="1:28">
      <c r="A34" s="7" t="s">
        <v>94</v>
      </c>
      <c r="B34" s="7"/>
      <c r="C34" s="7"/>
      <c r="D34" s="7"/>
      <c r="E34" s="7"/>
      <c r="F34" s="7"/>
      <c r="G34" s="1"/>
      <c r="H34" s="1"/>
      <c r="I34" s="7"/>
      <c r="J34" s="1"/>
      <c r="K34" s="7"/>
      <c r="L34" s="7"/>
      <c r="M34" s="7"/>
      <c r="N34" s="20"/>
      <c r="O34" s="20"/>
      <c r="P34" s="4"/>
      <c r="Q34" s="4"/>
      <c r="R34" s="20"/>
      <c r="S34" s="20"/>
      <c r="T34" s="20"/>
      <c r="U34" s="1"/>
      <c r="V34" s="7"/>
      <c r="W34" s="20"/>
      <c r="X34" s="37">
        <f t="shared" si="0"/>
        <v>0</v>
      </c>
      <c r="Y34" s="24">
        <f t="shared" si="1"/>
        <v>0</v>
      </c>
      <c r="Z34" s="40">
        <f>Y34*Z6</f>
        <v>0</v>
      </c>
      <c r="AA34" s="47"/>
      <c r="AB34" s="47"/>
    </row>
    <row r="35" spans="1:28">
      <c r="A35" s="7" t="s">
        <v>95</v>
      </c>
      <c r="B35" s="7"/>
      <c r="C35" s="7"/>
      <c r="D35" s="7"/>
      <c r="E35" s="7"/>
      <c r="F35" s="7"/>
      <c r="G35" s="1"/>
      <c r="H35" s="1"/>
      <c r="I35" s="7"/>
      <c r="J35" s="1"/>
      <c r="K35" s="7"/>
      <c r="L35" s="7"/>
      <c r="M35" s="7"/>
      <c r="N35" s="20"/>
      <c r="O35" s="20"/>
      <c r="P35" s="4"/>
      <c r="Q35" s="4"/>
      <c r="R35" s="20"/>
      <c r="S35" s="20"/>
      <c r="T35" s="20"/>
      <c r="U35" s="1"/>
      <c r="V35" s="7"/>
      <c r="W35" s="20"/>
      <c r="X35" s="37">
        <f t="shared" si="0"/>
        <v>0</v>
      </c>
      <c r="Y35" s="24">
        <f t="shared" si="1"/>
        <v>0</v>
      </c>
      <c r="Z35" s="38">
        <f>Y35*Z6</f>
        <v>0</v>
      </c>
    </row>
    <row r="36" spans="1:28">
      <c r="A36" s="7" t="s">
        <v>39</v>
      </c>
      <c r="B36" s="7"/>
      <c r="C36" s="7"/>
      <c r="D36" s="7"/>
      <c r="E36" s="7"/>
      <c r="F36" s="7"/>
      <c r="G36" s="1"/>
      <c r="H36" s="1"/>
      <c r="I36" s="7"/>
      <c r="J36" s="1"/>
      <c r="K36" s="7"/>
      <c r="L36" s="7"/>
      <c r="M36" s="7"/>
      <c r="N36" s="20"/>
      <c r="O36" s="20"/>
      <c r="P36" s="4"/>
      <c r="Q36" s="4"/>
      <c r="R36" s="20"/>
      <c r="S36" s="20"/>
      <c r="T36" s="20"/>
      <c r="U36" s="1"/>
      <c r="V36" s="7"/>
      <c r="W36" s="20"/>
      <c r="X36" s="37">
        <f t="shared" si="0"/>
        <v>0</v>
      </c>
      <c r="Y36" s="24">
        <f t="shared" si="1"/>
        <v>0</v>
      </c>
      <c r="Z36" s="38">
        <f>Y36*Z6</f>
        <v>0</v>
      </c>
    </row>
    <row r="37" spans="1:28">
      <c r="A37" s="7" t="s">
        <v>85</v>
      </c>
      <c r="B37" s="7"/>
      <c r="C37" s="7"/>
      <c r="D37" s="7"/>
      <c r="E37" s="7"/>
      <c r="F37" s="7"/>
      <c r="G37" s="1"/>
      <c r="H37" s="1"/>
      <c r="I37" s="7"/>
      <c r="J37" s="1"/>
      <c r="K37" s="7"/>
      <c r="L37" s="7"/>
      <c r="M37" s="7"/>
      <c r="N37" s="20"/>
      <c r="O37" s="20"/>
      <c r="P37" s="4"/>
      <c r="Q37" s="4"/>
      <c r="R37" s="20"/>
      <c r="S37" s="20"/>
      <c r="T37" s="20"/>
      <c r="U37" s="1"/>
      <c r="V37" s="7"/>
      <c r="W37" s="20"/>
      <c r="X37" s="37">
        <f t="shared" si="0"/>
        <v>0</v>
      </c>
      <c r="Y37" s="24">
        <f t="shared" si="1"/>
        <v>0</v>
      </c>
      <c r="Z37" s="38">
        <f>Y37*Z6</f>
        <v>0</v>
      </c>
    </row>
    <row r="38" spans="1:28">
      <c r="A38" s="7" t="s">
        <v>96</v>
      </c>
      <c r="B38" s="7"/>
      <c r="C38" s="7"/>
      <c r="D38" s="7"/>
      <c r="E38" s="7"/>
      <c r="F38" s="7"/>
      <c r="G38" s="1"/>
      <c r="H38" s="1"/>
      <c r="I38" s="7"/>
      <c r="J38" s="1"/>
      <c r="K38" s="7"/>
      <c r="L38" s="7"/>
      <c r="M38" s="7"/>
      <c r="N38" s="20"/>
      <c r="O38" s="20"/>
      <c r="P38" s="4"/>
      <c r="Q38" s="4"/>
      <c r="R38" s="20"/>
      <c r="S38" s="20"/>
      <c r="T38" s="20"/>
      <c r="U38" s="1"/>
      <c r="V38" s="7"/>
      <c r="W38" s="20"/>
      <c r="X38" s="37">
        <f t="shared" si="0"/>
        <v>0</v>
      </c>
      <c r="Y38" s="24">
        <f t="shared" si="1"/>
        <v>0</v>
      </c>
      <c r="Z38" s="38">
        <f>Y38*Z6</f>
        <v>0</v>
      </c>
    </row>
    <row r="39" spans="1:28">
      <c r="A39" s="7" t="s">
        <v>41</v>
      </c>
      <c r="B39" s="7"/>
      <c r="C39" s="7"/>
      <c r="D39" s="7"/>
      <c r="E39" s="7"/>
      <c r="F39" s="7"/>
      <c r="G39" s="1"/>
      <c r="H39" s="1"/>
      <c r="I39" s="7"/>
      <c r="J39" s="1"/>
      <c r="K39" s="7"/>
      <c r="L39" s="7"/>
      <c r="M39" s="7"/>
      <c r="N39" s="20"/>
      <c r="O39" s="20"/>
      <c r="P39" s="4"/>
      <c r="Q39" s="4"/>
      <c r="R39" s="20"/>
      <c r="S39" s="20"/>
      <c r="T39" s="20"/>
      <c r="U39" s="1"/>
      <c r="V39" s="7"/>
      <c r="W39" s="20"/>
      <c r="X39" s="37">
        <f t="shared" si="0"/>
        <v>0</v>
      </c>
      <c r="Y39" s="24">
        <f t="shared" si="1"/>
        <v>0</v>
      </c>
      <c r="Z39" s="38">
        <f>Y39*Z6</f>
        <v>0</v>
      </c>
    </row>
    <row r="40" spans="1:28">
      <c r="A40" s="7" t="s">
        <v>125</v>
      </c>
      <c r="B40" s="7"/>
      <c r="C40" s="7"/>
      <c r="D40" s="7"/>
      <c r="E40" s="7"/>
      <c r="F40" s="7"/>
      <c r="G40" s="1"/>
      <c r="H40" s="1"/>
      <c r="I40" s="7"/>
      <c r="J40" s="1"/>
      <c r="K40" s="7"/>
      <c r="L40" s="7"/>
      <c r="M40" s="7"/>
      <c r="N40" s="20"/>
      <c r="O40" s="20"/>
      <c r="P40" s="4"/>
      <c r="Q40" s="4"/>
      <c r="R40" s="20"/>
      <c r="S40" s="20"/>
      <c r="T40" s="20"/>
      <c r="U40" s="1"/>
      <c r="V40" s="7"/>
      <c r="W40" s="20"/>
      <c r="X40" s="37">
        <f t="shared" si="0"/>
        <v>0</v>
      </c>
      <c r="Y40" s="24">
        <f t="shared" si="1"/>
        <v>0</v>
      </c>
      <c r="Z40" s="38">
        <f>Y40*Z6</f>
        <v>0</v>
      </c>
    </row>
    <row r="41" spans="1:28">
      <c r="A41" s="7" t="s">
        <v>11</v>
      </c>
      <c r="B41" s="7"/>
      <c r="C41" s="7"/>
      <c r="D41" s="7"/>
      <c r="E41" s="7"/>
      <c r="F41" s="7"/>
      <c r="G41" s="1"/>
      <c r="H41" s="1"/>
      <c r="I41" s="7"/>
      <c r="J41" s="1"/>
      <c r="K41" s="7"/>
      <c r="L41" s="7"/>
      <c r="M41" s="7"/>
      <c r="N41" s="20"/>
      <c r="O41" s="20"/>
      <c r="P41" s="4"/>
      <c r="Q41" s="4"/>
      <c r="R41" s="20"/>
      <c r="S41" s="20"/>
      <c r="T41" s="20"/>
      <c r="U41" s="1"/>
      <c r="V41" s="7"/>
      <c r="W41" s="20"/>
      <c r="X41" s="37">
        <f t="shared" si="0"/>
        <v>0</v>
      </c>
      <c r="Y41" s="24">
        <f t="shared" si="1"/>
        <v>0</v>
      </c>
      <c r="Z41" s="38">
        <f>Y41*Z6</f>
        <v>0</v>
      </c>
    </row>
    <row r="42" spans="1:28">
      <c r="A42" s="7" t="s">
        <v>40</v>
      </c>
      <c r="B42" s="7"/>
      <c r="C42" s="7"/>
      <c r="D42" s="7"/>
      <c r="E42" s="7"/>
      <c r="F42" s="7"/>
      <c r="G42" s="1"/>
      <c r="H42" s="1"/>
      <c r="I42" s="7"/>
      <c r="J42" s="1"/>
      <c r="K42" s="7"/>
      <c r="L42" s="7"/>
      <c r="M42" s="7"/>
      <c r="N42" s="20"/>
      <c r="O42" s="20"/>
      <c r="P42" s="4"/>
      <c r="Q42" s="4"/>
      <c r="R42" s="20"/>
      <c r="S42" s="20"/>
      <c r="T42" s="20"/>
      <c r="U42" s="1"/>
      <c r="V42" s="7"/>
      <c r="W42" s="20"/>
      <c r="X42" s="37">
        <f t="shared" si="0"/>
        <v>0</v>
      </c>
      <c r="Y42" s="24">
        <f t="shared" si="1"/>
        <v>0</v>
      </c>
      <c r="Z42" s="38">
        <f>Y42*Z6</f>
        <v>0</v>
      </c>
    </row>
    <row r="43" spans="1:28">
      <c r="A43" s="7" t="s">
        <v>42</v>
      </c>
      <c r="B43" s="7"/>
      <c r="C43" s="7"/>
      <c r="D43" s="7"/>
      <c r="E43" s="7"/>
      <c r="F43" s="7"/>
      <c r="G43" s="1"/>
      <c r="H43" s="1"/>
      <c r="I43" s="7"/>
      <c r="J43" s="1"/>
      <c r="K43" s="7"/>
      <c r="L43" s="7"/>
      <c r="M43" s="7"/>
      <c r="N43" s="20"/>
      <c r="O43" s="20"/>
      <c r="P43" s="4"/>
      <c r="Q43" s="4"/>
      <c r="R43" s="20"/>
      <c r="S43" s="20"/>
      <c r="T43" s="20"/>
      <c r="U43" s="1"/>
      <c r="V43" s="7"/>
      <c r="W43" s="20"/>
      <c r="X43" s="37">
        <f t="shared" si="0"/>
        <v>0</v>
      </c>
      <c r="Y43" s="24">
        <f t="shared" si="1"/>
        <v>0</v>
      </c>
      <c r="Z43" s="38">
        <f>Y43*Z6</f>
        <v>0</v>
      </c>
    </row>
    <row r="44" spans="1:28">
      <c r="A44" s="7" t="s">
        <v>97</v>
      </c>
      <c r="B44" s="7"/>
      <c r="C44" s="7"/>
      <c r="D44" s="7"/>
      <c r="E44" s="7"/>
      <c r="F44" s="7"/>
      <c r="G44" s="1"/>
      <c r="H44" s="1"/>
      <c r="I44" s="7"/>
      <c r="J44" s="1"/>
      <c r="K44" s="7"/>
      <c r="L44" s="7">
        <v>100</v>
      </c>
      <c r="M44" s="7"/>
      <c r="N44" s="20"/>
      <c r="O44" s="20"/>
      <c r="P44" s="4"/>
      <c r="Q44" s="4"/>
      <c r="R44" s="20"/>
      <c r="S44" s="20"/>
      <c r="T44" s="20"/>
      <c r="U44" s="1"/>
      <c r="V44" s="7"/>
      <c r="W44" s="20"/>
      <c r="X44" s="37">
        <f t="shared" si="0"/>
        <v>100</v>
      </c>
      <c r="Y44" s="24">
        <f t="shared" si="1"/>
        <v>0.1</v>
      </c>
      <c r="Z44" s="38">
        <f>Y44*Z6</f>
        <v>0.1</v>
      </c>
    </row>
    <row r="45" spans="1:28">
      <c r="A45" s="7" t="s">
        <v>98</v>
      </c>
      <c r="B45" s="7"/>
      <c r="C45" s="7"/>
      <c r="D45" s="7"/>
      <c r="E45" s="7"/>
      <c r="F45" s="7"/>
      <c r="G45" s="1"/>
      <c r="H45" s="1"/>
      <c r="I45" s="7"/>
      <c r="J45" s="1"/>
      <c r="K45" s="7"/>
      <c r="L45" s="7"/>
      <c r="M45" s="7"/>
      <c r="N45" s="20"/>
      <c r="O45" s="20"/>
      <c r="P45" s="4"/>
      <c r="Q45" s="4"/>
      <c r="R45" s="20"/>
      <c r="S45" s="20"/>
      <c r="T45" s="20"/>
      <c r="U45" s="1"/>
      <c r="V45" s="7"/>
      <c r="W45" s="20"/>
      <c r="X45" s="37">
        <f t="shared" si="0"/>
        <v>0</v>
      </c>
      <c r="Y45" s="24">
        <f t="shared" si="1"/>
        <v>0</v>
      </c>
      <c r="Z45" s="38">
        <f>Y45*Z6</f>
        <v>0</v>
      </c>
    </row>
    <row r="46" spans="1:28">
      <c r="A46" s="7" t="s">
        <v>99</v>
      </c>
      <c r="B46" s="7"/>
      <c r="C46" s="7"/>
      <c r="D46" s="7"/>
      <c r="E46" s="7"/>
      <c r="F46" s="7"/>
      <c r="G46" s="1"/>
      <c r="H46" s="1"/>
      <c r="I46" s="7"/>
      <c r="J46" s="1"/>
      <c r="K46" s="7"/>
      <c r="L46" s="7"/>
      <c r="M46" s="7"/>
      <c r="N46" s="20"/>
      <c r="O46" s="20"/>
      <c r="P46" s="4"/>
      <c r="Q46" s="4"/>
      <c r="R46" s="20"/>
      <c r="S46" s="20"/>
      <c r="T46" s="20"/>
      <c r="U46" s="1"/>
      <c r="V46" s="7"/>
      <c r="W46" s="20"/>
      <c r="X46" s="37">
        <f t="shared" si="0"/>
        <v>0</v>
      </c>
      <c r="Y46" s="24">
        <f t="shared" si="1"/>
        <v>0</v>
      </c>
      <c r="Z46" s="38">
        <f>Y46*Z6</f>
        <v>0</v>
      </c>
    </row>
    <row r="47" spans="1:28">
      <c r="A47" s="7" t="s">
        <v>100</v>
      </c>
      <c r="B47" s="7"/>
      <c r="C47" s="7"/>
      <c r="D47" s="7"/>
      <c r="E47" s="7"/>
      <c r="F47" s="7"/>
      <c r="G47" s="1"/>
      <c r="H47" s="1"/>
      <c r="I47" s="7"/>
      <c r="J47" s="1"/>
      <c r="K47" s="7"/>
      <c r="L47" s="7"/>
      <c r="M47" s="7"/>
      <c r="N47" s="20"/>
      <c r="O47" s="20"/>
      <c r="P47" s="4"/>
      <c r="Q47" s="4"/>
      <c r="R47" s="20"/>
      <c r="S47" s="20"/>
      <c r="T47" s="20"/>
      <c r="U47" s="1"/>
      <c r="V47" s="7"/>
      <c r="W47" s="20"/>
      <c r="X47" s="37">
        <f t="shared" si="0"/>
        <v>0</v>
      </c>
      <c r="Y47" s="24">
        <f t="shared" si="1"/>
        <v>0</v>
      </c>
      <c r="Z47" s="38">
        <f>Y47*Z6</f>
        <v>0</v>
      </c>
    </row>
    <row r="48" spans="1:28">
      <c r="A48" s="7" t="s">
        <v>101</v>
      </c>
      <c r="B48" s="7"/>
      <c r="C48" s="7"/>
      <c r="D48" s="7"/>
      <c r="E48" s="7"/>
      <c r="F48" s="7"/>
      <c r="G48" s="1"/>
      <c r="H48" s="1"/>
      <c r="I48" s="7"/>
      <c r="J48" s="1"/>
      <c r="K48" s="7"/>
      <c r="L48" s="7"/>
      <c r="M48" s="7"/>
      <c r="N48" s="20"/>
      <c r="O48" s="20"/>
      <c r="P48" s="4"/>
      <c r="Q48" s="4"/>
      <c r="R48" s="20"/>
      <c r="S48" s="20"/>
      <c r="T48" s="20"/>
      <c r="U48" s="1"/>
      <c r="V48" s="7"/>
      <c r="W48" s="20"/>
      <c r="X48" s="37">
        <f t="shared" si="0"/>
        <v>0</v>
      </c>
      <c r="Y48" s="24">
        <f t="shared" si="1"/>
        <v>0</v>
      </c>
      <c r="Z48" s="38">
        <f>Y48*Z6</f>
        <v>0</v>
      </c>
    </row>
    <row r="49" spans="1:26">
      <c r="A49" s="7" t="s">
        <v>102</v>
      </c>
      <c r="B49" s="7"/>
      <c r="C49" s="7"/>
      <c r="D49" s="7"/>
      <c r="E49" s="7"/>
      <c r="F49" s="7"/>
      <c r="G49" s="1"/>
      <c r="H49" s="1"/>
      <c r="I49" s="7"/>
      <c r="J49" s="1"/>
      <c r="K49" s="7"/>
      <c r="L49" s="7"/>
      <c r="M49" s="7"/>
      <c r="N49" s="20"/>
      <c r="O49" s="20"/>
      <c r="P49" s="4"/>
      <c r="Q49" s="4"/>
      <c r="R49" s="20"/>
      <c r="S49" s="20"/>
      <c r="T49" s="20"/>
      <c r="U49" s="1"/>
      <c r="V49" s="7"/>
      <c r="W49" s="20"/>
      <c r="X49" s="37">
        <f t="shared" si="0"/>
        <v>0</v>
      </c>
      <c r="Y49" s="24">
        <f t="shared" si="1"/>
        <v>0</v>
      </c>
      <c r="Z49" s="38">
        <f>Y49*Z6</f>
        <v>0</v>
      </c>
    </row>
    <row r="50" spans="1:26">
      <c r="A50" s="1" t="s">
        <v>145</v>
      </c>
      <c r="B50" s="7"/>
      <c r="C50" s="7"/>
      <c r="D50" s="7"/>
      <c r="E50" s="7"/>
      <c r="F50" s="7"/>
      <c r="G50" s="1"/>
      <c r="H50" s="1"/>
      <c r="I50" s="7"/>
      <c r="J50" s="1"/>
      <c r="K50" s="7"/>
      <c r="L50" s="7"/>
      <c r="M50" s="7"/>
      <c r="N50" s="20"/>
      <c r="O50" s="20"/>
      <c r="P50" s="4"/>
      <c r="Q50" s="4"/>
      <c r="R50" s="20"/>
      <c r="S50" s="20"/>
      <c r="T50" s="20"/>
      <c r="U50" s="1"/>
      <c r="V50" s="7"/>
      <c r="W50" s="20"/>
      <c r="X50" s="37">
        <f t="shared" si="0"/>
        <v>0</v>
      </c>
      <c r="Y50" s="24">
        <f t="shared" si="1"/>
        <v>0</v>
      </c>
      <c r="Z50" s="38">
        <f>Y50*Z6</f>
        <v>0</v>
      </c>
    </row>
    <row r="51" spans="1:26">
      <c r="A51" s="7" t="s">
        <v>44</v>
      </c>
      <c r="B51" s="1"/>
      <c r="C51" s="1"/>
      <c r="D51" s="1"/>
      <c r="E51" s="1"/>
      <c r="F51" s="1"/>
      <c r="G51" s="1"/>
      <c r="H51" s="1"/>
      <c r="I51" s="7"/>
      <c r="J51" s="1"/>
      <c r="K51" s="7">
        <v>20</v>
      </c>
      <c r="L51" s="7"/>
      <c r="M51" s="7"/>
      <c r="N51" s="20"/>
      <c r="O51" s="20"/>
      <c r="P51" s="4"/>
      <c r="Q51" s="4"/>
      <c r="R51" s="20"/>
      <c r="S51" s="20"/>
      <c r="T51" s="20"/>
      <c r="U51" s="1"/>
      <c r="V51" s="1"/>
      <c r="W51" s="20"/>
      <c r="X51" s="37">
        <f t="shared" si="0"/>
        <v>20</v>
      </c>
      <c r="Y51" s="24">
        <f t="shared" si="1"/>
        <v>0.02</v>
      </c>
      <c r="Z51" s="38">
        <f>Y51*Z6</f>
        <v>0.02</v>
      </c>
    </row>
    <row r="52" spans="1:26">
      <c r="A52" s="7" t="s">
        <v>45</v>
      </c>
      <c r="B52" s="1"/>
      <c r="C52" s="1"/>
      <c r="D52" s="1"/>
      <c r="E52" s="1"/>
      <c r="F52" s="1"/>
      <c r="G52" s="1"/>
      <c r="H52" s="1"/>
      <c r="I52" s="7"/>
      <c r="J52" s="1"/>
      <c r="K52" s="7">
        <v>21.4</v>
      </c>
      <c r="L52" s="7"/>
      <c r="M52" s="7"/>
      <c r="N52" s="20"/>
      <c r="O52" s="20"/>
      <c r="P52" s="4"/>
      <c r="Q52" s="4"/>
      <c r="R52" s="20"/>
      <c r="S52" s="20"/>
      <c r="T52" s="20"/>
      <c r="U52" s="1"/>
      <c r="V52" s="1"/>
      <c r="W52" s="20"/>
      <c r="X52" s="37">
        <f t="shared" si="0"/>
        <v>21.4</v>
      </c>
      <c r="Y52" s="24">
        <f t="shared" si="1"/>
        <v>2.1399999999999999E-2</v>
      </c>
      <c r="Z52" s="38">
        <f>Y52*Z6</f>
        <v>2.1399999999999999E-2</v>
      </c>
    </row>
    <row r="53" spans="1:26">
      <c r="A53" s="7" t="s">
        <v>6</v>
      </c>
      <c r="B53" s="1"/>
      <c r="C53" s="1"/>
      <c r="D53" s="1"/>
      <c r="E53" s="1"/>
      <c r="F53" s="1"/>
      <c r="G53" s="1"/>
      <c r="H53" s="1"/>
      <c r="I53" s="7"/>
      <c r="J53" s="1"/>
      <c r="K53" s="7">
        <v>9.6</v>
      </c>
      <c r="L53" s="7"/>
      <c r="M53" s="7"/>
      <c r="N53" s="20"/>
      <c r="O53" s="20"/>
      <c r="P53" s="4"/>
      <c r="Q53" s="4"/>
      <c r="R53" s="20"/>
      <c r="S53" s="20"/>
      <c r="T53" s="20"/>
      <c r="U53" s="1"/>
      <c r="V53" s="1"/>
      <c r="W53" s="20"/>
      <c r="X53" s="37">
        <f t="shared" si="0"/>
        <v>9.6</v>
      </c>
      <c r="Y53" s="24">
        <f t="shared" si="1"/>
        <v>9.5999999999999992E-3</v>
      </c>
      <c r="Z53" s="38">
        <f>Y53*Z6</f>
        <v>9.5999999999999992E-3</v>
      </c>
    </row>
    <row r="54" spans="1:26">
      <c r="A54" s="7" t="s">
        <v>9</v>
      </c>
      <c r="B54" s="1"/>
      <c r="C54" s="1"/>
      <c r="D54" s="1"/>
      <c r="E54" s="1"/>
      <c r="F54" s="1"/>
      <c r="G54" s="1"/>
      <c r="H54" s="1"/>
      <c r="I54" s="7"/>
      <c r="J54" s="1"/>
      <c r="K54" s="7">
        <v>12.5</v>
      </c>
      <c r="L54" s="7"/>
      <c r="M54" s="7"/>
      <c r="N54" s="20"/>
      <c r="O54" s="20"/>
      <c r="P54" s="4"/>
      <c r="Q54" s="4"/>
      <c r="R54" s="20"/>
      <c r="S54" s="20"/>
      <c r="T54" s="20"/>
      <c r="U54" s="1"/>
      <c r="V54" s="1"/>
      <c r="W54" s="20"/>
      <c r="X54" s="37">
        <f t="shared" si="0"/>
        <v>12.5</v>
      </c>
      <c r="Y54" s="24">
        <f t="shared" si="1"/>
        <v>1.2500000000000001E-2</v>
      </c>
      <c r="Z54" s="38">
        <f>Y54*Z6</f>
        <v>1.2500000000000001E-2</v>
      </c>
    </row>
    <row r="55" spans="1:26">
      <c r="A55" s="7" t="s">
        <v>46</v>
      </c>
      <c r="B55" s="1"/>
      <c r="C55" s="7"/>
      <c r="D55" s="7"/>
      <c r="E55" s="7"/>
      <c r="F55" s="7"/>
      <c r="G55" s="7"/>
      <c r="H55" s="7"/>
      <c r="I55" s="7"/>
      <c r="J55" s="1"/>
      <c r="K55" s="7">
        <v>40</v>
      </c>
      <c r="L55" s="7"/>
      <c r="M55" s="7"/>
      <c r="N55" s="20"/>
      <c r="O55" s="20"/>
      <c r="P55" s="4"/>
      <c r="Q55" s="4"/>
      <c r="R55" s="20"/>
      <c r="S55" s="20"/>
      <c r="T55" s="20"/>
      <c r="U55" s="1"/>
      <c r="V55" s="7"/>
      <c r="W55" s="20"/>
      <c r="X55" s="37">
        <f t="shared" si="0"/>
        <v>40</v>
      </c>
      <c r="Y55" s="24">
        <f t="shared" si="1"/>
        <v>0.04</v>
      </c>
      <c r="Z55" s="38">
        <f>Y55*Z6</f>
        <v>0.04</v>
      </c>
    </row>
    <row r="56" spans="1:26">
      <c r="A56" s="1" t="s">
        <v>103</v>
      </c>
      <c r="B56" s="1"/>
      <c r="C56" s="7"/>
      <c r="D56" s="7"/>
      <c r="E56" s="7"/>
      <c r="F56" s="7"/>
      <c r="G56" s="7"/>
      <c r="H56" s="7"/>
      <c r="I56" s="7"/>
      <c r="J56" s="1"/>
      <c r="K56" s="7">
        <v>1.5</v>
      </c>
      <c r="L56" s="7"/>
      <c r="M56" s="7"/>
      <c r="N56" s="20"/>
      <c r="O56" s="20"/>
      <c r="P56" s="4"/>
      <c r="Q56" s="4">
        <v>2</v>
      </c>
      <c r="R56" s="20"/>
      <c r="S56" s="20"/>
      <c r="T56" s="20"/>
      <c r="U56" s="1"/>
      <c r="V56" s="7"/>
      <c r="W56" s="20"/>
      <c r="X56" s="37">
        <f t="shared" si="0"/>
        <v>3.5</v>
      </c>
      <c r="Y56" s="24">
        <f t="shared" si="1"/>
        <v>3.5000000000000001E-3</v>
      </c>
      <c r="Z56" s="38">
        <f>Y56*Z6</f>
        <v>3.5000000000000001E-3</v>
      </c>
    </row>
    <row r="57" spans="1:26">
      <c r="A57" s="7" t="s">
        <v>15</v>
      </c>
      <c r="B57" s="1"/>
      <c r="C57" s="7"/>
      <c r="D57" s="7"/>
      <c r="E57" s="7"/>
      <c r="F57" s="7"/>
      <c r="G57" s="7"/>
      <c r="H57" s="7"/>
      <c r="I57" s="7"/>
      <c r="J57" s="1"/>
      <c r="K57" s="7"/>
      <c r="L57" s="7"/>
      <c r="M57" s="7"/>
      <c r="N57" s="20"/>
      <c r="O57" s="20"/>
      <c r="P57" s="4"/>
      <c r="Q57" s="4"/>
      <c r="R57" s="20"/>
      <c r="S57" s="20"/>
      <c r="T57" s="20"/>
      <c r="U57" s="7"/>
      <c r="V57" s="7"/>
      <c r="W57" s="20"/>
      <c r="X57" s="37">
        <f t="shared" si="0"/>
        <v>0</v>
      </c>
      <c r="Y57" s="24">
        <f t="shared" si="1"/>
        <v>0</v>
      </c>
      <c r="Z57" s="38">
        <f>Y57*Z6</f>
        <v>0</v>
      </c>
    </row>
    <row r="58" spans="1:26">
      <c r="A58" s="7" t="s">
        <v>126</v>
      </c>
      <c r="B58" s="1"/>
      <c r="C58" s="7"/>
      <c r="D58" s="7"/>
      <c r="E58" s="7"/>
      <c r="F58" s="7"/>
      <c r="G58" s="7"/>
      <c r="H58" s="7"/>
      <c r="I58" s="7"/>
      <c r="J58" s="1"/>
      <c r="K58" s="7"/>
      <c r="L58" s="7"/>
      <c r="M58" s="20"/>
      <c r="N58" s="20"/>
      <c r="O58" s="20"/>
      <c r="P58" s="4"/>
      <c r="Q58" s="4"/>
      <c r="R58" s="20"/>
      <c r="S58" s="20"/>
      <c r="T58" s="20"/>
      <c r="U58" s="7"/>
      <c r="V58" s="7"/>
      <c r="W58" s="20"/>
      <c r="X58" s="37">
        <f t="shared" si="0"/>
        <v>0</v>
      </c>
      <c r="Y58" s="24">
        <f t="shared" si="1"/>
        <v>0</v>
      </c>
      <c r="Z58" s="38">
        <f>Y58*Z6</f>
        <v>0</v>
      </c>
    </row>
    <row r="59" spans="1:26">
      <c r="A59" s="7" t="s">
        <v>84</v>
      </c>
      <c r="B59" s="1"/>
      <c r="C59" s="7"/>
      <c r="D59" s="7"/>
      <c r="E59" s="7"/>
      <c r="F59" s="7"/>
      <c r="G59" s="7"/>
      <c r="H59" s="7"/>
      <c r="I59" s="7"/>
      <c r="J59" s="1"/>
      <c r="K59" s="7"/>
      <c r="L59" s="7"/>
      <c r="M59" s="20"/>
      <c r="N59" s="20"/>
      <c r="O59" s="20"/>
      <c r="P59" s="4"/>
      <c r="Q59" s="4"/>
      <c r="R59" s="20"/>
      <c r="S59" s="20"/>
      <c r="T59" s="20"/>
      <c r="U59" s="7"/>
      <c r="V59" s="7"/>
      <c r="W59" s="20"/>
      <c r="X59" s="37">
        <f t="shared" si="0"/>
        <v>0</v>
      </c>
      <c r="Y59" s="24">
        <f t="shared" si="1"/>
        <v>0</v>
      </c>
      <c r="Z59" s="38">
        <f>Y59*Z6</f>
        <v>0</v>
      </c>
    </row>
    <row r="60" spans="1:26">
      <c r="A60" s="7" t="s">
        <v>104</v>
      </c>
      <c r="B60" s="1"/>
      <c r="C60" s="7"/>
      <c r="D60" s="7"/>
      <c r="E60" s="7"/>
      <c r="F60" s="7"/>
      <c r="G60" s="7"/>
      <c r="H60" s="7"/>
      <c r="I60" s="7"/>
      <c r="J60" s="1"/>
      <c r="K60" s="7"/>
      <c r="L60" s="7"/>
      <c r="M60" s="20"/>
      <c r="N60" s="20"/>
      <c r="O60" s="20"/>
      <c r="P60" s="4"/>
      <c r="Q60" s="4"/>
      <c r="R60" s="20"/>
      <c r="S60" s="20"/>
      <c r="T60" s="20"/>
      <c r="U60" s="7"/>
      <c r="V60" s="7"/>
      <c r="W60" s="20"/>
      <c r="X60" s="37">
        <f t="shared" si="0"/>
        <v>0</v>
      </c>
      <c r="Y60" s="24">
        <f t="shared" si="1"/>
        <v>0</v>
      </c>
      <c r="Z60" s="38">
        <f>Y60*Z6</f>
        <v>0</v>
      </c>
    </row>
    <row r="61" spans="1:26">
      <c r="A61" s="7" t="s">
        <v>105</v>
      </c>
      <c r="B61" s="1"/>
      <c r="C61" s="7"/>
      <c r="D61" s="7"/>
      <c r="E61" s="7"/>
      <c r="F61" s="7"/>
      <c r="G61" s="7"/>
      <c r="H61" s="7"/>
      <c r="I61" s="7"/>
      <c r="J61" s="1"/>
      <c r="K61" s="7"/>
      <c r="L61" s="7"/>
      <c r="M61" s="20"/>
      <c r="N61" s="20"/>
      <c r="O61" s="20"/>
      <c r="P61" s="4"/>
      <c r="Q61" s="4"/>
      <c r="R61" s="20"/>
      <c r="S61" s="20"/>
      <c r="T61" s="20"/>
      <c r="U61" s="7"/>
      <c r="V61" s="7"/>
      <c r="W61" s="20"/>
      <c r="X61" s="37">
        <f t="shared" si="0"/>
        <v>0</v>
      </c>
      <c r="Y61" s="24">
        <f t="shared" si="1"/>
        <v>0</v>
      </c>
      <c r="Z61" s="38">
        <f>Y61*Z6</f>
        <v>0</v>
      </c>
    </row>
    <row r="62" spans="1:26">
      <c r="A62" s="7" t="s">
        <v>47</v>
      </c>
      <c r="B62" s="1"/>
      <c r="C62" s="7"/>
      <c r="D62" s="7"/>
      <c r="E62" s="7"/>
      <c r="F62" s="7"/>
      <c r="G62" s="7"/>
      <c r="H62" s="7"/>
      <c r="I62" s="7"/>
      <c r="J62" s="1">
        <v>63</v>
      </c>
      <c r="K62" s="7"/>
      <c r="L62" s="7"/>
      <c r="M62" s="20"/>
      <c r="N62" s="20"/>
      <c r="O62" s="20"/>
      <c r="P62" s="4"/>
      <c r="Q62" s="4"/>
      <c r="R62" s="20"/>
      <c r="S62" s="20"/>
      <c r="T62" s="20"/>
      <c r="U62" s="7"/>
      <c r="V62" s="7"/>
      <c r="W62" s="20"/>
      <c r="X62" s="37">
        <f t="shared" si="0"/>
        <v>63</v>
      </c>
      <c r="Y62" s="24">
        <f t="shared" si="1"/>
        <v>6.3E-2</v>
      </c>
      <c r="Z62" s="38">
        <f>Y62*Z6</f>
        <v>6.3E-2</v>
      </c>
    </row>
    <row r="63" spans="1:26">
      <c r="A63" s="7" t="s">
        <v>48</v>
      </c>
      <c r="B63" s="1"/>
      <c r="C63" s="1"/>
      <c r="D63" s="1"/>
      <c r="E63" s="1"/>
      <c r="F63" s="1"/>
      <c r="G63" s="7"/>
      <c r="H63" s="7"/>
      <c r="I63" s="7"/>
      <c r="J63" s="1"/>
      <c r="K63" s="7"/>
      <c r="L63" s="7"/>
      <c r="M63" s="1"/>
      <c r="N63" s="1"/>
      <c r="O63" s="4"/>
      <c r="P63" s="4"/>
      <c r="Q63" s="4"/>
      <c r="R63" s="20"/>
      <c r="S63" s="20"/>
      <c r="T63" s="20"/>
      <c r="U63" s="7"/>
      <c r="V63" s="1"/>
      <c r="W63" s="20"/>
      <c r="X63" s="37">
        <f t="shared" si="0"/>
        <v>0</v>
      </c>
      <c r="Y63" s="24">
        <f t="shared" si="1"/>
        <v>0</v>
      </c>
      <c r="Z63" s="38">
        <f>Y63*Z6</f>
        <v>0</v>
      </c>
    </row>
    <row r="64" spans="1:26">
      <c r="A64" s="7" t="s">
        <v>13</v>
      </c>
      <c r="B64" s="1"/>
      <c r="C64" s="1"/>
      <c r="D64" s="1"/>
      <c r="E64" s="1"/>
      <c r="F64" s="1"/>
      <c r="G64" s="7"/>
      <c r="H64" s="7"/>
      <c r="I64" s="7"/>
      <c r="J64" s="1"/>
      <c r="K64" s="7"/>
      <c r="L64" s="7"/>
      <c r="M64" s="1"/>
      <c r="N64" s="1"/>
      <c r="O64" s="4"/>
      <c r="P64" s="4"/>
      <c r="Q64" s="4"/>
      <c r="R64" s="20"/>
      <c r="S64" s="20"/>
      <c r="T64" s="20"/>
      <c r="U64" s="7"/>
      <c r="V64" s="1"/>
      <c r="W64" s="20"/>
      <c r="X64" s="37">
        <f t="shared" si="0"/>
        <v>0</v>
      </c>
      <c r="Y64" s="24">
        <f t="shared" si="1"/>
        <v>0</v>
      </c>
      <c r="Z64" s="38">
        <f>Y64*Z6</f>
        <v>0</v>
      </c>
    </row>
    <row r="65" spans="1:26" s="9" customFormat="1">
      <c r="A65" s="7" t="s">
        <v>49</v>
      </c>
      <c r="B65" s="1"/>
      <c r="C65" s="1"/>
      <c r="D65" s="1"/>
      <c r="E65" s="1"/>
      <c r="F65" s="1"/>
      <c r="G65" s="7"/>
      <c r="H65" s="7"/>
      <c r="I65" s="7"/>
      <c r="J65" s="1"/>
      <c r="K65" s="7"/>
      <c r="L65" s="7"/>
      <c r="M65" s="1"/>
      <c r="N65" s="1"/>
      <c r="O65" s="4"/>
      <c r="P65" s="4"/>
      <c r="Q65" s="4"/>
      <c r="R65" s="20"/>
      <c r="S65" s="20"/>
      <c r="T65" s="20"/>
      <c r="U65" s="7"/>
      <c r="V65" s="1"/>
      <c r="W65" s="20"/>
      <c r="X65" s="37">
        <f t="shared" si="0"/>
        <v>0</v>
      </c>
      <c r="Y65" s="24">
        <f t="shared" si="1"/>
        <v>0</v>
      </c>
      <c r="Z65" s="38">
        <f>Y65*Z6</f>
        <v>0</v>
      </c>
    </row>
    <row r="66" spans="1:26" s="9" customFormat="1">
      <c r="A66" s="7" t="s">
        <v>127</v>
      </c>
      <c r="B66" s="1"/>
      <c r="C66" s="1"/>
      <c r="D66" s="1">
        <v>100</v>
      </c>
      <c r="E66" s="1"/>
      <c r="F66" s="1"/>
      <c r="G66" s="7"/>
      <c r="H66" s="7"/>
      <c r="I66" s="7"/>
      <c r="J66" s="1"/>
      <c r="K66" s="7"/>
      <c r="L66" s="7"/>
      <c r="M66" s="1"/>
      <c r="N66" s="1">
        <v>44.6</v>
      </c>
      <c r="O66" s="4"/>
      <c r="P66" s="4"/>
      <c r="Q66" s="4"/>
      <c r="R66" s="20"/>
      <c r="S66" s="20"/>
      <c r="T66" s="20"/>
      <c r="U66" s="7"/>
      <c r="V66" s="1"/>
      <c r="W66" s="20"/>
      <c r="X66" s="37">
        <f t="shared" si="0"/>
        <v>144.6</v>
      </c>
      <c r="Y66" s="24">
        <f t="shared" si="1"/>
        <v>0.14460000000000001</v>
      </c>
      <c r="Z66" s="38">
        <f>Y66*Z6</f>
        <v>0.14460000000000001</v>
      </c>
    </row>
    <row r="67" spans="1:26" s="9" customFormat="1">
      <c r="A67" s="7" t="s">
        <v>128</v>
      </c>
      <c r="B67" s="1"/>
      <c r="C67" s="1"/>
      <c r="D67" s="1"/>
      <c r="E67" s="1"/>
      <c r="F67" s="1"/>
      <c r="G67" s="7"/>
      <c r="H67" s="7"/>
      <c r="I67" s="7"/>
      <c r="J67" s="1"/>
      <c r="K67" s="7"/>
      <c r="L67" s="7"/>
      <c r="M67" s="1"/>
      <c r="N67" s="1"/>
      <c r="O67" s="1"/>
      <c r="P67" s="1"/>
      <c r="Q67" s="1"/>
      <c r="R67" s="7"/>
      <c r="S67" s="7"/>
      <c r="T67" s="7"/>
      <c r="U67" s="7"/>
      <c r="V67" s="1"/>
      <c r="W67" s="20"/>
      <c r="X67" s="37">
        <f t="shared" si="0"/>
        <v>0</v>
      </c>
      <c r="Y67" s="24">
        <f t="shared" si="1"/>
        <v>0</v>
      </c>
      <c r="Z67" s="38">
        <f>Y67*Z6</f>
        <v>0</v>
      </c>
    </row>
    <row r="68" spans="1:26" s="9" customFormat="1">
      <c r="A68" s="54" t="s">
        <v>129</v>
      </c>
      <c r="B68" s="7"/>
      <c r="C68" s="7"/>
      <c r="D68" s="7"/>
      <c r="E68" s="7"/>
      <c r="F68" s="7"/>
      <c r="G68" s="7"/>
      <c r="H68" s="7"/>
      <c r="I68" s="7"/>
      <c r="J68" s="1"/>
      <c r="K68" s="7"/>
      <c r="L68" s="7"/>
      <c r="M68" s="1"/>
      <c r="N68" s="1"/>
      <c r="O68" s="1"/>
      <c r="P68" s="1"/>
      <c r="Q68" s="1"/>
      <c r="R68" s="7"/>
      <c r="S68" s="7"/>
      <c r="T68" s="7"/>
      <c r="U68" s="7"/>
      <c r="V68" s="7"/>
      <c r="W68" s="20"/>
      <c r="X68" s="37">
        <f t="shared" si="0"/>
        <v>0</v>
      </c>
      <c r="Y68" s="24">
        <f t="shared" si="1"/>
        <v>0</v>
      </c>
      <c r="Z68" s="38">
        <f>Y68*Z6</f>
        <v>0</v>
      </c>
    </row>
    <row r="69" spans="1:26" s="9" customFormat="1">
      <c r="A69" s="7" t="s">
        <v>53</v>
      </c>
      <c r="B69" s="7"/>
      <c r="C69" s="7"/>
      <c r="D69" s="7"/>
      <c r="E69" s="7"/>
      <c r="F69" s="7"/>
      <c r="G69" s="7"/>
      <c r="H69" s="7"/>
      <c r="I69" s="7"/>
      <c r="J69" s="1"/>
      <c r="K69" s="7"/>
      <c r="L69" s="7"/>
      <c r="M69" s="1"/>
      <c r="N69" s="1"/>
      <c r="O69" s="1"/>
      <c r="P69" s="1"/>
      <c r="Q69" s="1"/>
      <c r="R69" s="7"/>
      <c r="S69" s="7"/>
      <c r="T69" s="7"/>
      <c r="U69" s="7"/>
      <c r="V69" s="7"/>
      <c r="W69" s="20"/>
      <c r="X69" s="37">
        <f t="shared" si="0"/>
        <v>0</v>
      </c>
      <c r="Y69" s="24">
        <f t="shared" si="1"/>
        <v>0</v>
      </c>
      <c r="Z69" s="38">
        <f>Y69*Z6</f>
        <v>0</v>
      </c>
    </row>
    <row r="70" spans="1:26" s="9" customFormat="1" ht="15.75" customHeight="1">
      <c r="A70" s="7" t="s">
        <v>106</v>
      </c>
      <c r="B70" s="7"/>
      <c r="C70" s="7"/>
      <c r="D70" s="7"/>
      <c r="E70" s="7"/>
      <c r="F70" s="7"/>
      <c r="G70" s="7"/>
      <c r="H70" s="7"/>
      <c r="I70" s="7"/>
      <c r="J70" s="1"/>
      <c r="K70" s="7"/>
      <c r="L70" s="7"/>
      <c r="M70" s="1"/>
      <c r="N70" s="1">
        <v>0.2</v>
      </c>
      <c r="O70" s="1"/>
      <c r="P70" s="1"/>
      <c r="Q70" s="1"/>
      <c r="R70" s="7"/>
      <c r="S70" s="7"/>
      <c r="T70" s="7"/>
      <c r="U70" s="7"/>
      <c r="V70" s="7"/>
      <c r="W70" s="20"/>
      <c r="X70" s="37">
        <f t="shared" si="0"/>
        <v>0.2</v>
      </c>
      <c r="Y70" s="24">
        <f t="shared" si="1"/>
        <v>2.0000000000000001E-4</v>
      </c>
      <c r="Z70" s="38">
        <f>Y70*Z6</f>
        <v>2.0000000000000001E-4</v>
      </c>
    </row>
    <row r="71" spans="1:26" s="9" customFormat="1">
      <c r="A71" s="7" t="s">
        <v>50</v>
      </c>
      <c r="B71" s="7"/>
      <c r="C71" s="7"/>
      <c r="D71" s="7"/>
      <c r="E71" s="7"/>
      <c r="F71" s="7"/>
      <c r="G71" s="1"/>
      <c r="H71" s="1"/>
      <c r="I71" s="7"/>
      <c r="J71" s="1"/>
      <c r="K71" s="7"/>
      <c r="L71" s="7"/>
      <c r="M71" s="1"/>
      <c r="N71" s="1"/>
      <c r="O71" s="1"/>
      <c r="P71" s="1"/>
      <c r="Q71" s="1">
        <v>1.5</v>
      </c>
      <c r="R71" s="7"/>
      <c r="S71" s="7"/>
      <c r="T71" s="7"/>
      <c r="U71" s="7"/>
      <c r="V71" s="1"/>
      <c r="W71" s="7"/>
      <c r="X71" s="37">
        <f t="shared" si="0"/>
        <v>1.5</v>
      </c>
      <c r="Y71" s="24">
        <f t="shared" si="1"/>
        <v>1.5E-3</v>
      </c>
      <c r="Z71" s="28">
        <f>Y71*Z6</f>
        <v>1.5E-3</v>
      </c>
    </row>
    <row r="72" spans="1:26" s="9" customFormat="1">
      <c r="A72" s="7" t="s">
        <v>107</v>
      </c>
      <c r="B72" s="7"/>
      <c r="C72" s="7"/>
      <c r="D72" s="7"/>
      <c r="E72" s="7"/>
      <c r="F72" s="7"/>
      <c r="G72" s="1"/>
      <c r="H72" s="1"/>
      <c r="I72" s="7"/>
      <c r="J72" s="1"/>
      <c r="K72" s="7"/>
      <c r="L72" s="7"/>
      <c r="M72" s="1"/>
      <c r="N72" s="1"/>
      <c r="O72" s="1"/>
      <c r="P72" s="1"/>
      <c r="Q72" s="1"/>
      <c r="R72" s="7"/>
      <c r="S72" s="7"/>
      <c r="T72" s="7"/>
      <c r="U72" s="7"/>
      <c r="V72" s="1"/>
      <c r="W72" s="7"/>
      <c r="X72" s="37">
        <f t="shared" ref="X72:X88" si="2">SUM(B72:W72)</f>
        <v>0</v>
      </c>
      <c r="Y72" s="24">
        <f t="shared" ref="Y72:Y87" si="3">X72/1000</f>
        <v>0</v>
      </c>
      <c r="Z72" s="28">
        <f>Y72*Z6</f>
        <v>0</v>
      </c>
    </row>
    <row r="73" spans="1:26" s="9" customFormat="1">
      <c r="A73" s="7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7">
        <f t="shared" si="2"/>
        <v>0</v>
      </c>
      <c r="Y73" s="24">
        <f t="shared" si="3"/>
        <v>0</v>
      </c>
      <c r="Z73" s="28">
        <f>Y73*Z6</f>
        <v>0</v>
      </c>
    </row>
    <row r="74" spans="1:26" s="9" customFormat="1">
      <c r="A74" s="55" t="s">
        <v>108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7">
        <f t="shared" si="2"/>
        <v>0</v>
      </c>
      <c r="Y74" s="24">
        <f t="shared" si="3"/>
        <v>0</v>
      </c>
      <c r="Z74" s="28">
        <f>Y74*Z6</f>
        <v>0</v>
      </c>
    </row>
    <row r="75" spans="1:26" s="9" customFormat="1">
      <c r="A75" s="55" t="s">
        <v>51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7">
        <f t="shared" si="2"/>
        <v>0</v>
      </c>
      <c r="Y75" s="24">
        <f t="shared" si="3"/>
        <v>0</v>
      </c>
      <c r="Z75" s="28">
        <f>Y75*Z6</f>
        <v>0</v>
      </c>
    </row>
    <row r="76" spans="1:26" s="9" customFormat="1">
      <c r="A76" s="55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f t="shared" si="2"/>
        <v>0</v>
      </c>
      <c r="Y76" s="24">
        <f t="shared" si="3"/>
        <v>0</v>
      </c>
      <c r="Z76" s="28">
        <f>Y76*Z6</f>
        <v>0</v>
      </c>
    </row>
    <row r="77" spans="1:26" s="9" customFormat="1">
      <c r="A77" s="55" t="s">
        <v>56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7">
        <f t="shared" si="2"/>
        <v>0</v>
      </c>
      <c r="Y77" s="24">
        <f t="shared" si="3"/>
        <v>0</v>
      </c>
      <c r="Z77" s="28">
        <f>Y77*Z6</f>
        <v>0</v>
      </c>
    </row>
    <row r="78" spans="1:26" s="9" customFormat="1">
      <c r="A78" s="55" t="s">
        <v>110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7">
        <f t="shared" si="2"/>
        <v>0</v>
      </c>
      <c r="Y78" s="24">
        <f t="shared" si="3"/>
        <v>0</v>
      </c>
      <c r="Z78" s="28">
        <f>Y78*Z6</f>
        <v>0</v>
      </c>
    </row>
    <row r="79" spans="1:26" s="9" customFormat="1">
      <c r="A79" s="55" t="s">
        <v>111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7">
        <f t="shared" si="2"/>
        <v>0</v>
      </c>
      <c r="Y79" s="24">
        <f t="shared" si="3"/>
        <v>0</v>
      </c>
      <c r="Z79" s="28">
        <f>Y79*Z6</f>
        <v>0</v>
      </c>
    </row>
    <row r="80" spans="1:26" s="9" customFormat="1">
      <c r="A80" s="7" t="s">
        <v>112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7">
        <f t="shared" si="2"/>
        <v>0</v>
      </c>
      <c r="Y80" s="24">
        <f t="shared" si="3"/>
        <v>0</v>
      </c>
      <c r="Z80" s="28">
        <f>Y80*Z6</f>
        <v>0</v>
      </c>
    </row>
    <row r="81" spans="1:26" s="9" customFormat="1" ht="30" customHeight="1">
      <c r="A81" s="27" t="s">
        <v>113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7">
        <f t="shared" si="2"/>
        <v>0</v>
      </c>
      <c r="Y81" s="24">
        <f t="shared" si="3"/>
        <v>0</v>
      </c>
      <c r="Z81" s="28">
        <f>Y81*Z6</f>
        <v>0</v>
      </c>
    </row>
    <row r="82" spans="1:26" s="9" customFormat="1">
      <c r="A82" s="7" t="s">
        <v>114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7">
        <f t="shared" si="2"/>
        <v>0</v>
      </c>
      <c r="Y82" s="24">
        <f t="shared" si="3"/>
        <v>0</v>
      </c>
      <c r="Z82" s="28">
        <f>Y82*Z6</f>
        <v>0</v>
      </c>
    </row>
    <row r="83" spans="1:26" s="9" customFormat="1">
      <c r="A83" s="7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7">
        <f t="shared" si="2"/>
        <v>0</v>
      </c>
      <c r="Y83" s="24">
        <f t="shared" si="3"/>
        <v>0</v>
      </c>
      <c r="Z83" s="28">
        <f>Y83*Z6</f>
        <v>0</v>
      </c>
    </row>
    <row r="84" spans="1:26" s="9" customFormat="1">
      <c r="A84" s="7" t="s">
        <v>116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7">
        <f t="shared" si="2"/>
        <v>0</v>
      </c>
      <c r="Y84" s="24">
        <f t="shared" si="3"/>
        <v>0</v>
      </c>
      <c r="Z84" s="28">
        <f>Y84*Z6</f>
        <v>0</v>
      </c>
    </row>
    <row r="85" spans="1:26" s="9" customFormat="1">
      <c r="A85" s="7" t="s">
        <v>117</v>
      </c>
      <c r="B85" s="1"/>
      <c r="C85" s="1">
        <v>50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7">
        <f t="shared" si="2"/>
        <v>50</v>
      </c>
      <c r="Y85" s="24">
        <f t="shared" si="3"/>
        <v>0.05</v>
      </c>
      <c r="Z85" s="28">
        <f>Y85*Z6</f>
        <v>0.05</v>
      </c>
    </row>
    <row r="86" spans="1:26" s="9" customFormat="1">
      <c r="A86" s="7" t="s">
        <v>118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7">
        <f t="shared" si="2"/>
        <v>0</v>
      </c>
      <c r="Y86" s="24">
        <f t="shared" si="3"/>
        <v>0</v>
      </c>
      <c r="Z86" s="28">
        <f>Y86*Z6</f>
        <v>0</v>
      </c>
    </row>
    <row r="87" spans="1:26" s="9" customFormat="1">
      <c r="A87" s="7" t="s">
        <v>119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7">
        <f t="shared" si="2"/>
        <v>0</v>
      </c>
      <c r="Y87" s="24">
        <f t="shared" si="3"/>
        <v>0</v>
      </c>
      <c r="Z87" s="28">
        <f>Y87*Z6</f>
        <v>0</v>
      </c>
    </row>
    <row r="88" spans="1:26" s="9" customFormat="1">
      <c r="A88" s="7" t="s">
        <v>120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7">
        <f t="shared" si="2"/>
        <v>0</v>
      </c>
      <c r="Y88" s="24">
        <f>X88</f>
        <v>0</v>
      </c>
      <c r="Z88" s="28">
        <f>Y88*Z6</f>
        <v>0</v>
      </c>
    </row>
    <row r="89" spans="1:26" s="9" customFormat="1">
      <c r="A89" s="7" t="s">
        <v>121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7">
        <f t="shared" ref="X89:X93" si="4">SUM(B89:W89)</f>
        <v>0</v>
      </c>
      <c r="Y89" s="24">
        <f t="shared" ref="Y89:Y93" si="5">X89</f>
        <v>0</v>
      </c>
      <c r="Z89" s="28">
        <f>Y89*Z6</f>
        <v>0</v>
      </c>
    </row>
    <row r="90" spans="1:26" s="9" customFormat="1">
      <c r="A90" s="7" t="s">
        <v>122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7">
        <f t="shared" si="4"/>
        <v>0</v>
      </c>
      <c r="Y90" s="24">
        <f t="shared" si="5"/>
        <v>0</v>
      </c>
      <c r="Z90" s="28">
        <f>Y90*Z6</f>
        <v>0</v>
      </c>
    </row>
    <row r="91" spans="1:26" s="9" customFormat="1">
      <c r="A91" s="7" t="s">
        <v>123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7">
        <f t="shared" si="4"/>
        <v>0</v>
      </c>
      <c r="Y91" s="24">
        <f t="shared" si="5"/>
        <v>0</v>
      </c>
      <c r="Z91" s="28">
        <f>Y91*Z6</f>
        <v>0</v>
      </c>
    </row>
    <row r="92" spans="1:26" s="9" customFormat="1">
      <c r="A92" s="1" t="s">
        <v>146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7">
        <f t="shared" si="4"/>
        <v>0</v>
      </c>
      <c r="Y92" s="24">
        <f t="shared" si="5"/>
        <v>0</v>
      </c>
      <c r="Z92" s="28">
        <f>Y92*Z6</f>
        <v>0</v>
      </c>
    </row>
    <row r="93" spans="1:26" s="9" customFormat="1">
      <c r="A93" s="1" t="s">
        <v>143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7">
        <f t="shared" si="4"/>
        <v>0</v>
      </c>
      <c r="Y93" s="24">
        <f t="shared" si="5"/>
        <v>0</v>
      </c>
      <c r="Z93" s="28">
        <f>Y93*Z6</f>
        <v>0</v>
      </c>
    </row>
    <row r="94" spans="1:26" s="9" customFormat="1">
      <c r="A94" s="17"/>
    </row>
    <row r="95" spans="1:26" s="9" customFormat="1">
      <c r="A95" s="17"/>
    </row>
    <row r="96" spans="1:26" s="9" customFormat="1">
      <c r="A96" s="17"/>
    </row>
    <row r="97" spans="1:1" s="9" customFormat="1">
      <c r="A97" s="17"/>
    </row>
    <row r="98" spans="1:1" s="9" customFormat="1">
      <c r="A98" s="17"/>
    </row>
    <row r="99" spans="1:1" s="9" customFormat="1">
      <c r="A99" s="17"/>
    </row>
    <row r="100" spans="1:1" s="9" customFormat="1">
      <c r="A100" s="17"/>
    </row>
    <row r="101" spans="1:1" s="9" customFormat="1">
      <c r="A101" s="17"/>
    </row>
    <row r="102" spans="1:1" s="9" customFormat="1">
      <c r="A102" s="17"/>
    </row>
    <row r="103" spans="1:1" s="9" customFormat="1">
      <c r="A103" s="17"/>
    </row>
    <row r="104" spans="1:1" s="9" customFormat="1">
      <c r="A104" s="17"/>
    </row>
  </sheetData>
  <mergeCells count="5">
    <mergeCell ref="A5:A6"/>
    <mergeCell ref="G4:I4"/>
    <mergeCell ref="B4:F4"/>
    <mergeCell ref="S4:W4"/>
    <mergeCell ref="J4:R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04"/>
  <sheetViews>
    <sheetView zoomScale="80" zoomScaleNormal="80"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L1" sqref="L1:L1048576"/>
    </sheetView>
  </sheetViews>
  <sheetFormatPr defaultRowHeight="15"/>
  <cols>
    <col min="1" max="1" width="34.5703125" style="52" customWidth="1"/>
    <col min="2" max="2" width="8" customWidth="1"/>
    <col min="3" max="5" width="7.28515625" customWidth="1"/>
    <col min="6" max="6" width="9.7109375" customWidth="1"/>
    <col min="7" max="8" width="7" customWidth="1"/>
    <col min="9" max="9" width="5.140625" customWidth="1"/>
    <col min="10" max="10" width="9.140625" customWidth="1"/>
    <col min="11" max="11" width="7.7109375" customWidth="1"/>
    <col min="12" max="12" width="9.140625" customWidth="1"/>
    <col min="13" max="13" width="7.85546875" customWidth="1"/>
    <col min="14" max="14" width="9.140625" customWidth="1"/>
    <col min="15" max="15" width="7.5703125" customWidth="1"/>
    <col min="16" max="16" width="8.28515625" customWidth="1"/>
    <col min="17" max="17" width="7" customWidth="1"/>
    <col min="18" max="20" width="5.85546875" customWidth="1"/>
    <col min="21" max="21" width="9.140625" customWidth="1"/>
    <col min="22" max="23" width="7.5703125" customWidth="1"/>
  </cols>
  <sheetData>
    <row r="3" spans="1:26" ht="21.75" thickBot="1">
      <c r="A3" s="82" t="s">
        <v>134</v>
      </c>
      <c r="B3" s="3"/>
      <c r="C3" s="3"/>
      <c r="D3" s="3"/>
      <c r="E3" s="3"/>
      <c r="F3" s="3"/>
    </row>
    <row r="4" spans="1:26" ht="54" customHeight="1" thickBot="1">
      <c r="A4" s="6" t="s">
        <v>83</v>
      </c>
      <c r="B4" s="119" t="s">
        <v>130</v>
      </c>
      <c r="C4" s="120"/>
      <c r="D4" s="120"/>
      <c r="E4" s="120"/>
      <c r="F4" s="121"/>
      <c r="G4" s="116" t="s">
        <v>55</v>
      </c>
      <c r="H4" s="117"/>
      <c r="I4" s="118"/>
      <c r="J4" s="125" t="s">
        <v>132</v>
      </c>
      <c r="K4" s="126"/>
      <c r="L4" s="126"/>
      <c r="M4" s="126"/>
      <c r="N4" s="126"/>
      <c r="O4" s="126"/>
      <c r="P4" s="126"/>
      <c r="Q4" s="126"/>
      <c r="R4" s="127"/>
      <c r="S4" s="122" t="s">
        <v>131</v>
      </c>
      <c r="T4" s="123"/>
      <c r="U4" s="123"/>
      <c r="V4" s="123"/>
      <c r="W4" s="124"/>
      <c r="X4" s="9"/>
      <c r="Y4" s="9"/>
      <c r="Z4" s="9"/>
    </row>
    <row r="5" spans="1:26" ht="99.75" customHeight="1" thickBot="1">
      <c r="A5" s="114" t="s">
        <v>0</v>
      </c>
      <c r="B5" s="59" t="s">
        <v>190</v>
      </c>
      <c r="C5" s="59" t="s">
        <v>177</v>
      </c>
      <c r="D5" s="59" t="s">
        <v>178</v>
      </c>
      <c r="E5" s="59" t="s">
        <v>202</v>
      </c>
      <c r="F5" s="59"/>
      <c r="G5" s="25"/>
      <c r="H5" s="25"/>
      <c r="I5" s="59"/>
      <c r="J5" s="29" t="s">
        <v>193</v>
      </c>
      <c r="K5" s="29" t="s">
        <v>180</v>
      </c>
      <c r="L5" s="67" t="s">
        <v>215</v>
      </c>
      <c r="M5" s="48" t="s">
        <v>203</v>
      </c>
      <c r="N5" s="67" t="s">
        <v>168</v>
      </c>
      <c r="O5" s="26" t="s">
        <v>169</v>
      </c>
      <c r="P5" s="26" t="s">
        <v>59</v>
      </c>
      <c r="Q5" s="25" t="s">
        <v>205</v>
      </c>
      <c r="R5" s="26"/>
      <c r="S5" s="26"/>
      <c r="T5" s="26"/>
      <c r="U5" s="29"/>
      <c r="V5" s="60"/>
      <c r="W5" s="39"/>
      <c r="X5" s="32"/>
      <c r="Y5" s="33" t="s">
        <v>29</v>
      </c>
      <c r="Z5" s="34" t="s">
        <v>30</v>
      </c>
    </row>
    <row r="6" spans="1:26" ht="40.5" customHeight="1" thickBot="1">
      <c r="A6" s="128"/>
      <c r="B6" s="57">
        <v>200</v>
      </c>
      <c r="C6" s="57">
        <v>100</v>
      </c>
      <c r="D6" s="57">
        <v>200</v>
      </c>
      <c r="E6" s="57">
        <v>30</v>
      </c>
      <c r="F6" s="42"/>
      <c r="G6" s="61"/>
      <c r="H6" s="56"/>
      <c r="I6" s="58"/>
      <c r="J6" s="11">
        <v>60</v>
      </c>
      <c r="K6" s="11">
        <v>200</v>
      </c>
      <c r="L6" s="111">
        <v>100</v>
      </c>
      <c r="M6" s="49">
        <v>150</v>
      </c>
      <c r="N6" s="80">
        <v>200</v>
      </c>
      <c r="O6" s="10">
        <v>40</v>
      </c>
      <c r="P6" s="10">
        <v>30</v>
      </c>
      <c r="Q6" s="112">
        <v>30</v>
      </c>
      <c r="R6" s="10"/>
      <c r="S6" s="10"/>
      <c r="T6" s="10"/>
      <c r="U6" s="12"/>
      <c r="V6" s="57"/>
      <c r="W6" s="23"/>
      <c r="X6" s="35" t="s">
        <v>18</v>
      </c>
      <c r="Y6" s="1" t="s">
        <v>17</v>
      </c>
      <c r="Z6" s="36">
        <v>1</v>
      </c>
    </row>
    <row r="7" spans="1:26">
      <c r="A7" s="7" t="s">
        <v>16</v>
      </c>
      <c r="B7" s="13"/>
      <c r="C7" s="14"/>
      <c r="D7" s="14"/>
      <c r="E7" s="14">
        <v>40</v>
      </c>
      <c r="F7" s="14"/>
      <c r="G7" s="1"/>
      <c r="H7" s="5"/>
      <c r="I7" s="14"/>
      <c r="J7" s="5"/>
      <c r="K7" s="15"/>
      <c r="L7" s="16"/>
      <c r="M7" s="15"/>
      <c r="N7" s="16"/>
      <c r="O7" s="16"/>
      <c r="P7" s="8"/>
      <c r="Q7" s="1"/>
      <c r="R7" s="16"/>
      <c r="S7" s="16"/>
      <c r="T7" s="16"/>
      <c r="U7" s="5"/>
      <c r="V7" s="14"/>
      <c r="W7" s="16"/>
      <c r="X7" s="37">
        <f>SUM(B7:W7)</f>
        <v>40</v>
      </c>
      <c r="Y7" s="24">
        <f>X7/1000</f>
        <v>0.04</v>
      </c>
      <c r="Z7" s="38">
        <f>Y7*Z6</f>
        <v>0.04</v>
      </c>
    </row>
    <row r="8" spans="1:26">
      <c r="A8" s="7" t="s">
        <v>124</v>
      </c>
      <c r="B8" s="18"/>
      <c r="C8" s="19"/>
      <c r="D8" s="19"/>
      <c r="E8" s="19"/>
      <c r="F8" s="19"/>
      <c r="G8" s="1"/>
      <c r="H8" s="1"/>
      <c r="I8" s="19"/>
      <c r="J8" s="1"/>
      <c r="K8" s="7"/>
      <c r="L8" s="20"/>
      <c r="M8" s="7"/>
      <c r="N8" s="20"/>
      <c r="O8" s="20"/>
      <c r="P8" s="4"/>
      <c r="Q8" s="1"/>
      <c r="R8" s="20"/>
      <c r="S8" s="20"/>
      <c r="T8" s="20"/>
      <c r="U8" s="1"/>
      <c r="V8" s="19"/>
      <c r="W8" s="20"/>
      <c r="X8" s="37">
        <f t="shared" ref="X8:X71" si="0">SUM(B8:W8)</f>
        <v>0</v>
      </c>
      <c r="Y8" s="24">
        <f t="shared" ref="Y8:Y71" si="1">X8/1000</f>
        <v>0</v>
      </c>
      <c r="Z8" s="38">
        <f>Y8*Z6</f>
        <v>0</v>
      </c>
    </row>
    <row r="9" spans="1:26">
      <c r="A9" s="53" t="s">
        <v>3</v>
      </c>
      <c r="B9" s="18">
        <v>5</v>
      </c>
      <c r="C9" s="19"/>
      <c r="D9" s="19"/>
      <c r="E9" s="19"/>
      <c r="F9" s="19"/>
      <c r="G9" s="1"/>
      <c r="H9" s="1"/>
      <c r="I9" s="19"/>
      <c r="J9" s="1"/>
      <c r="K9" s="7"/>
      <c r="L9" s="20"/>
      <c r="M9" s="7">
        <v>5</v>
      </c>
      <c r="N9" s="20"/>
      <c r="O9" s="20"/>
      <c r="P9" s="4"/>
      <c r="Q9" s="1"/>
      <c r="R9" s="20"/>
      <c r="S9" s="20"/>
      <c r="T9" s="20"/>
      <c r="U9" s="1"/>
      <c r="V9" s="19"/>
      <c r="W9" s="20"/>
      <c r="X9" s="37">
        <f t="shared" si="0"/>
        <v>10</v>
      </c>
      <c r="Y9" s="24">
        <f t="shared" si="1"/>
        <v>0.01</v>
      </c>
      <c r="Z9" s="38">
        <f>Y9*Z6</f>
        <v>0.01</v>
      </c>
    </row>
    <row r="10" spans="1:26">
      <c r="A10" s="53" t="s">
        <v>7</v>
      </c>
      <c r="B10" s="18"/>
      <c r="C10" s="19"/>
      <c r="D10" s="19"/>
      <c r="E10" s="19"/>
      <c r="F10" s="19"/>
      <c r="G10" s="1"/>
      <c r="H10" s="1"/>
      <c r="I10" s="19"/>
      <c r="J10" s="1"/>
      <c r="K10" s="7">
        <v>2</v>
      </c>
      <c r="L10" s="20">
        <v>2</v>
      </c>
      <c r="M10" s="7"/>
      <c r="N10" s="20"/>
      <c r="O10" s="20"/>
      <c r="P10" s="4"/>
      <c r="Q10" s="1">
        <v>0.9</v>
      </c>
      <c r="R10" s="20"/>
      <c r="S10" s="20"/>
      <c r="T10" s="20"/>
      <c r="U10" s="1"/>
      <c r="V10" s="19"/>
      <c r="W10" s="20"/>
      <c r="X10" s="37">
        <f t="shared" si="0"/>
        <v>4.9000000000000004</v>
      </c>
      <c r="Y10" s="24">
        <f t="shared" si="1"/>
        <v>4.9000000000000007E-3</v>
      </c>
      <c r="Z10" s="38">
        <f>Y10*Z6</f>
        <v>4.9000000000000007E-3</v>
      </c>
    </row>
    <row r="11" spans="1:26">
      <c r="A11" s="53" t="s">
        <v>1</v>
      </c>
      <c r="B11" s="18">
        <v>100</v>
      </c>
      <c r="C11" s="19"/>
      <c r="D11" s="19">
        <v>60</v>
      </c>
      <c r="E11" s="19"/>
      <c r="F11" s="19"/>
      <c r="G11" s="1"/>
      <c r="H11" s="1"/>
      <c r="I11" s="19"/>
      <c r="J11" s="1"/>
      <c r="K11" s="7"/>
      <c r="L11" s="20"/>
      <c r="M11" s="7"/>
      <c r="N11" s="20"/>
      <c r="O11" s="20"/>
      <c r="P11" s="4"/>
      <c r="Q11" s="1"/>
      <c r="R11" s="20"/>
      <c r="S11" s="20"/>
      <c r="T11" s="20"/>
      <c r="U11" s="1"/>
      <c r="V11" s="19"/>
      <c r="W11" s="20"/>
      <c r="X11" s="37">
        <f t="shared" si="0"/>
        <v>160</v>
      </c>
      <c r="Y11" s="24">
        <f t="shared" si="1"/>
        <v>0.16</v>
      </c>
      <c r="Z11" s="38">
        <f>Y11*Z6</f>
        <v>0.16</v>
      </c>
    </row>
    <row r="12" spans="1:26">
      <c r="A12" s="53" t="s">
        <v>2</v>
      </c>
      <c r="B12" s="18">
        <v>6</v>
      </c>
      <c r="C12" s="19"/>
      <c r="D12" s="19">
        <v>7</v>
      </c>
      <c r="E12" s="19"/>
      <c r="F12" s="19"/>
      <c r="G12" s="1"/>
      <c r="H12" s="1"/>
      <c r="I12" s="19"/>
      <c r="J12" s="1"/>
      <c r="K12" s="7"/>
      <c r="L12" s="20"/>
      <c r="M12" s="7"/>
      <c r="N12" s="20">
        <v>7</v>
      </c>
      <c r="O12" s="20"/>
      <c r="P12" s="4"/>
      <c r="Q12" s="1">
        <v>0.45</v>
      </c>
      <c r="R12" s="20"/>
      <c r="S12" s="20"/>
      <c r="T12" s="20"/>
      <c r="U12" s="1"/>
      <c r="V12" s="19"/>
      <c r="W12" s="20"/>
      <c r="X12" s="37">
        <f t="shared" si="0"/>
        <v>20.45</v>
      </c>
      <c r="Y12" s="24">
        <f t="shared" si="1"/>
        <v>2.0449999999999999E-2</v>
      </c>
      <c r="Z12" s="38">
        <f>Y12*Z6</f>
        <v>2.0449999999999999E-2</v>
      </c>
    </row>
    <row r="13" spans="1:26">
      <c r="A13" s="53" t="s">
        <v>10</v>
      </c>
      <c r="B13" s="18">
        <v>0.6</v>
      </c>
      <c r="C13" s="19"/>
      <c r="D13" s="19"/>
      <c r="E13" s="19"/>
      <c r="F13" s="19"/>
      <c r="G13" s="1"/>
      <c r="H13" s="1"/>
      <c r="I13" s="19"/>
      <c r="J13" s="1"/>
      <c r="K13" s="7">
        <v>0.6</v>
      </c>
      <c r="L13" s="20"/>
      <c r="M13" s="7">
        <v>1</v>
      </c>
      <c r="N13" s="20"/>
      <c r="O13" s="20"/>
      <c r="P13" s="4"/>
      <c r="Q13" s="1">
        <v>0.24</v>
      </c>
      <c r="R13" s="20"/>
      <c r="S13" s="20"/>
      <c r="T13" s="20"/>
      <c r="U13" s="1"/>
      <c r="V13" s="19"/>
      <c r="W13" s="20"/>
      <c r="X13" s="37">
        <f t="shared" si="0"/>
        <v>2.4400000000000004</v>
      </c>
      <c r="Y13" s="24">
        <f t="shared" si="1"/>
        <v>2.4400000000000003E-3</v>
      </c>
      <c r="Z13" s="38">
        <f>Y13*Z6</f>
        <v>2.4400000000000003E-3</v>
      </c>
    </row>
    <row r="14" spans="1:26">
      <c r="A14" s="53" t="s">
        <v>87</v>
      </c>
      <c r="B14" s="18"/>
      <c r="C14" s="19"/>
      <c r="D14" s="19"/>
      <c r="E14" s="19"/>
      <c r="F14" s="19"/>
      <c r="G14" s="1"/>
      <c r="H14" s="1"/>
      <c r="I14" s="19"/>
      <c r="J14" s="1"/>
      <c r="K14" s="7"/>
      <c r="L14" s="20"/>
      <c r="M14" s="7"/>
      <c r="N14" s="20"/>
      <c r="O14" s="20"/>
      <c r="P14" s="4"/>
      <c r="Q14" s="1"/>
      <c r="R14" s="20"/>
      <c r="S14" s="20"/>
      <c r="T14" s="20"/>
      <c r="U14" s="1"/>
      <c r="V14" s="19"/>
      <c r="W14" s="20"/>
      <c r="X14" s="37">
        <f t="shared" si="0"/>
        <v>0</v>
      </c>
      <c r="Y14" s="24">
        <f t="shared" si="1"/>
        <v>0</v>
      </c>
      <c r="Z14" s="38">
        <f>Y14*Z6</f>
        <v>0</v>
      </c>
    </row>
    <row r="15" spans="1:26">
      <c r="A15" s="53" t="s">
        <v>88</v>
      </c>
      <c r="B15" s="18"/>
      <c r="C15" s="19"/>
      <c r="D15" s="19"/>
      <c r="E15" s="19"/>
      <c r="F15" s="19"/>
      <c r="G15" s="1"/>
      <c r="H15" s="1"/>
      <c r="I15" s="19"/>
      <c r="J15" s="1"/>
      <c r="K15" s="7"/>
      <c r="L15" s="20"/>
      <c r="M15" s="7"/>
      <c r="N15" s="20"/>
      <c r="O15" s="20"/>
      <c r="P15" s="4"/>
      <c r="Q15" s="1"/>
      <c r="R15" s="20"/>
      <c r="S15" s="20"/>
      <c r="T15" s="20"/>
      <c r="U15" s="1"/>
      <c r="V15" s="19"/>
      <c r="W15" s="20"/>
      <c r="X15" s="37">
        <f t="shared" si="0"/>
        <v>0</v>
      </c>
      <c r="Y15" s="24">
        <f t="shared" si="1"/>
        <v>0</v>
      </c>
      <c r="Z15" s="38">
        <f>Y15*Z6</f>
        <v>0</v>
      </c>
    </row>
    <row r="16" spans="1:26">
      <c r="A16" s="53" t="s">
        <v>5</v>
      </c>
      <c r="B16" s="18"/>
      <c r="C16" s="19"/>
      <c r="D16" s="19"/>
      <c r="E16" s="19"/>
      <c r="F16" s="19"/>
      <c r="G16" s="1"/>
      <c r="H16" s="1"/>
      <c r="I16" s="19"/>
      <c r="J16" s="1"/>
      <c r="K16" s="7"/>
      <c r="L16" s="20"/>
      <c r="M16" s="7"/>
      <c r="N16" s="20"/>
      <c r="O16" s="20"/>
      <c r="P16" s="4"/>
      <c r="Q16" s="1"/>
      <c r="R16" s="20"/>
      <c r="S16" s="20"/>
      <c r="T16" s="20"/>
      <c r="U16" s="1"/>
      <c r="V16" s="19"/>
      <c r="W16" s="20"/>
      <c r="X16" s="37">
        <f t="shared" si="0"/>
        <v>0</v>
      </c>
      <c r="Y16" s="24">
        <f t="shared" si="1"/>
        <v>0</v>
      </c>
      <c r="Z16" s="38">
        <f>Y16*Z6</f>
        <v>0</v>
      </c>
    </row>
    <row r="17" spans="1:26">
      <c r="A17" s="53" t="s">
        <v>89</v>
      </c>
      <c r="B17" s="18"/>
      <c r="C17" s="19"/>
      <c r="D17" s="19"/>
      <c r="E17" s="19"/>
      <c r="F17" s="19"/>
      <c r="G17" s="1"/>
      <c r="H17" s="1"/>
      <c r="I17" s="19"/>
      <c r="J17" s="1"/>
      <c r="K17" s="7"/>
      <c r="L17" s="20"/>
      <c r="M17" s="7"/>
      <c r="N17" s="20"/>
      <c r="O17" s="20"/>
      <c r="P17" s="4"/>
      <c r="Q17" s="1"/>
      <c r="R17" s="20"/>
      <c r="S17" s="20"/>
      <c r="T17" s="20"/>
      <c r="U17" s="1"/>
      <c r="V17" s="19"/>
      <c r="W17" s="20"/>
      <c r="X17" s="37">
        <f t="shared" si="0"/>
        <v>0</v>
      </c>
      <c r="Y17" s="24">
        <f>X17</f>
        <v>0</v>
      </c>
      <c r="Z17" s="38">
        <f>Y17*Z6</f>
        <v>0</v>
      </c>
    </row>
    <row r="18" spans="1:26">
      <c r="A18" s="53" t="s">
        <v>90</v>
      </c>
      <c r="B18" s="18"/>
      <c r="C18" s="19"/>
      <c r="D18" s="19"/>
      <c r="E18" s="19"/>
      <c r="F18" s="19"/>
      <c r="G18" s="1"/>
      <c r="H18" s="1"/>
      <c r="I18" s="19"/>
      <c r="J18" s="1"/>
      <c r="K18" s="7"/>
      <c r="L18" s="20"/>
      <c r="M18" s="7"/>
      <c r="N18" s="20"/>
      <c r="O18" s="20"/>
      <c r="P18" s="4"/>
      <c r="Q18" s="1"/>
      <c r="R18" s="20"/>
      <c r="S18" s="20"/>
      <c r="T18" s="20"/>
      <c r="U18" s="1"/>
      <c r="V18" s="19"/>
      <c r="W18" s="20"/>
      <c r="X18" s="37">
        <f t="shared" si="0"/>
        <v>0</v>
      </c>
      <c r="Y18" s="24">
        <f t="shared" si="1"/>
        <v>0</v>
      </c>
      <c r="Z18" s="38">
        <f>Y18*Z6</f>
        <v>0</v>
      </c>
    </row>
    <row r="19" spans="1:26">
      <c r="A19" s="53" t="s">
        <v>91</v>
      </c>
      <c r="B19" s="21"/>
      <c r="C19" s="22"/>
      <c r="D19" s="22">
        <v>5</v>
      </c>
      <c r="E19" s="22"/>
      <c r="F19" s="22"/>
      <c r="G19" s="1"/>
      <c r="H19" s="1"/>
      <c r="I19" s="22"/>
      <c r="J19" s="1"/>
      <c r="K19" s="7"/>
      <c r="L19" s="20"/>
      <c r="M19" s="7"/>
      <c r="N19" s="20"/>
      <c r="O19" s="20"/>
      <c r="P19" s="4"/>
      <c r="Q19" s="1"/>
      <c r="R19" s="20"/>
      <c r="S19" s="20"/>
      <c r="T19" s="20"/>
      <c r="U19" s="1"/>
      <c r="V19" s="22"/>
      <c r="W19" s="20"/>
      <c r="X19" s="37">
        <f t="shared" si="0"/>
        <v>5</v>
      </c>
      <c r="Y19" s="24">
        <f t="shared" si="1"/>
        <v>5.0000000000000001E-3</v>
      </c>
      <c r="Z19" s="38">
        <f>Y19*Z6</f>
        <v>5.0000000000000001E-3</v>
      </c>
    </row>
    <row r="20" spans="1:26">
      <c r="A20" s="53" t="s">
        <v>12</v>
      </c>
      <c r="B20" s="21"/>
      <c r="C20" s="22"/>
      <c r="D20" s="22"/>
      <c r="E20" s="22"/>
      <c r="F20" s="22"/>
      <c r="G20" s="1"/>
      <c r="H20" s="1"/>
      <c r="I20" s="22"/>
      <c r="J20" s="1"/>
      <c r="K20" s="7"/>
      <c r="L20" s="20"/>
      <c r="M20" s="7"/>
      <c r="N20" s="20"/>
      <c r="O20" s="20"/>
      <c r="P20" s="4"/>
      <c r="Q20" s="1"/>
      <c r="R20" s="20"/>
      <c r="S20" s="20"/>
      <c r="T20" s="20"/>
      <c r="U20" s="1"/>
      <c r="V20" s="22"/>
      <c r="W20" s="20"/>
      <c r="X20" s="37">
        <f t="shared" si="0"/>
        <v>0</v>
      </c>
      <c r="Y20" s="24">
        <f t="shared" si="1"/>
        <v>0</v>
      </c>
      <c r="Z20" s="38">
        <f>Y20*Z6</f>
        <v>0</v>
      </c>
    </row>
    <row r="21" spans="1:26">
      <c r="A21" s="53" t="s">
        <v>92</v>
      </c>
      <c r="B21" s="7"/>
      <c r="C21" s="7"/>
      <c r="D21" s="7"/>
      <c r="E21" s="7"/>
      <c r="F21" s="7"/>
      <c r="G21" s="1"/>
      <c r="H21" s="1"/>
      <c r="I21" s="7"/>
      <c r="J21" s="1"/>
      <c r="K21" s="7"/>
      <c r="L21" s="20"/>
      <c r="M21" s="7"/>
      <c r="N21" s="20"/>
      <c r="O21" s="20"/>
      <c r="P21" s="4"/>
      <c r="Q21" s="1"/>
      <c r="R21" s="20"/>
      <c r="S21" s="20"/>
      <c r="T21" s="20"/>
      <c r="U21" s="1"/>
      <c r="V21" s="7"/>
      <c r="W21" s="20"/>
      <c r="X21" s="37">
        <f t="shared" si="0"/>
        <v>0</v>
      </c>
      <c r="Y21" s="24">
        <f t="shared" si="1"/>
        <v>0</v>
      </c>
      <c r="Z21" s="38">
        <f>Y21*Z6</f>
        <v>0</v>
      </c>
    </row>
    <row r="22" spans="1:26">
      <c r="A22" s="53" t="s">
        <v>14</v>
      </c>
      <c r="B22" s="2"/>
      <c r="C22" s="2"/>
      <c r="D22" s="2"/>
      <c r="E22" s="2"/>
      <c r="F22" s="2"/>
      <c r="G22" s="1"/>
      <c r="H22" s="1"/>
      <c r="I22" s="2"/>
      <c r="J22" s="1"/>
      <c r="K22" s="7"/>
      <c r="L22" s="20"/>
      <c r="M22" s="7"/>
      <c r="N22" s="20"/>
      <c r="O22" s="20"/>
      <c r="P22" s="4"/>
      <c r="Q22" s="1"/>
      <c r="R22" s="20"/>
      <c r="S22" s="20"/>
      <c r="T22" s="20"/>
      <c r="U22" s="1"/>
      <c r="V22" s="2"/>
      <c r="W22" s="20"/>
      <c r="X22" s="37">
        <f t="shared" si="0"/>
        <v>0</v>
      </c>
      <c r="Y22" s="24">
        <f t="shared" si="1"/>
        <v>0</v>
      </c>
      <c r="Z22" s="38">
        <f>Y22*Z6</f>
        <v>0</v>
      </c>
    </row>
    <row r="23" spans="1:26">
      <c r="A23" s="7" t="s">
        <v>8</v>
      </c>
      <c r="B23" s="7"/>
      <c r="C23" s="7"/>
      <c r="D23" s="7"/>
      <c r="E23" s="7"/>
      <c r="F23" s="7"/>
      <c r="G23" s="1"/>
      <c r="H23" s="1"/>
      <c r="I23" s="7"/>
      <c r="J23" s="1"/>
      <c r="K23" s="7"/>
      <c r="L23" s="20"/>
      <c r="M23" s="7"/>
      <c r="N23" s="20"/>
      <c r="O23" s="20"/>
      <c r="P23" s="4"/>
      <c r="Q23" s="1"/>
      <c r="R23" s="20"/>
      <c r="S23" s="20"/>
      <c r="T23" s="20"/>
      <c r="U23" s="1"/>
      <c r="V23" s="7"/>
      <c r="W23" s="20"/>
      <c r="X23" s="37">
        <f t="shared" si="0"/>
        <v>0</v>
      </c>
      <c r="Y23" s="24">
        <f t="shared" si="1"/>
        <v>0</v>
      </c>
      <c r="Z23" s="38">
        <f>Y23*Z6</f>
        <v>0</v>
      </c>
    </row>
    <row r="24" spans="1:26">
      <c r="A24" s="7" t="s">
        <v>93</v>
      </c>
      <c r="B24" s="7"/>
      <c r="C24" s="7"/>
      <c r="D24" s="7"/>
      <c r="E24" s="7"/>
      <c r="F24" s="7"/>
      <c r="G24" s="1"/>
      <c r="H24" s="1"/>
      <c r="I24" s="7"/>
      <c r="J24" s="1"/>
      <c r="K24" s="7"/>
      <c r="L24" s="20"/>
      <c r="M24" s="7"/>
      <c r="N24" s="20"/>
      <c r="O24" s="20"/>
      <c r="P24" s="4"/>
      <c r="Q24" s="1"/>
      <c r="R24" s="20"/>
      <c r="S24" s="20"/>
      <c r="T24" s="20"/>
      <c r="U24" s="1"/>
      <c r="V24" s="7"/>
      <c r="W24" s="20"/>
      <c r="X24" s="37">
        <f t="shared" si="0"/>
        <v>0</v>
      </c>
      <c r="Y24" s="24">
        <f t="shared" si="1"/>
        <v>0</v>
      </c>
      <c r="Z24" s="38">
        <f>Y24*Z6</f>
        <v>0</v>
      </c>
    </row>
    <row r="25" spans="1:26">
      <c r="A25" s="7" t="s">
        <v>31</v>
      </c>
      <c r="B25" s="7">
        <v>30</v>
      </c>
      <c r="C25" s="7"/>
      <c r="D25" s="7"/>
      <c r="E25" s="7"/>
      <c r="F25" s="7"/>
      <c r="G25" s="1"/>
      <c r="H25" s="1"/>
      <c r="I25" s="7"/>
      <c r="J25" s="1"/>
      <c r="K25" s="7"/>
      <c r="L25" s="20"/>
      <c r="M25" s="7"/>
      <c r="N25" s="20"/>
      <c r="O25" s="20"/>
      <c r="P25" s="4"/>
      <c r="Q25" s="1"/>
      <c r="R25" s="20"/>
      <c r="S25" s="20"/>
      <c r="T25" s="20"/>
      <c r="U25" s="1"/>
      <c r="V25" s="7"/>
      <c r="W25" s="20"/>
      <c r="X25" s="37">
        <f t="shared" si="0"/>
        <v>30</v>
      </c>
      <c r="Y25" s="24">
        <f t="shared" si="1"/>
        <v>0.03</v>
      </c>
      <c r="Z25" s="38">
        <f>Y25*Z6</f>
        <v>0.03</v>
      </c>
    </row>
    <row r="26" spans="1:26">
      <c r="A26" s="7" t="s">
        <v>32</v>
      </c>
      <c r="B26" s="7"/>
      <c r="C26" s="7"/>
      <c r="D26" s="7"/>
      <c r="E26" s="7"/>
      <c r="F26" s="7"/>
      <c r="G26" s="1"/>
      <c r="H26" s="1"/>
      <c r="I26" s="7"/>
      <c r="J26" s="1"/>
      <c r="K26" s="7"/>
      <c r="L26" s="20"/>
      <c r="M26" s="7"/>
      <c r="N26" s="20"/>
      <c r="O26" s="20"/>
      <c r="P26" s="4"/>
      <c r="Q26" s="1"/>
      <c r="R26" s="20"/>
      <c r="S26" s="20"/>
      <c r="T26" s="20"/>
      <c r="U26" s="1"/>
      <c r="V26" s="7"/>
      <c r="W26" s="20"/>
      <c r="X26" s="37">
        <f t="shared" si="0"/>
        <v>0</v>
      </c>
      <c r="Y26" s="24">
        <f t="shared" si="1"/>
        <v>0</v>
      </c>
      <c r="Z26" s="38">
        <f>Y26*Z6</f>
        <v>0</v>
      </c>
    </row>
    <row r="27" spans="1:26">
      <c r="A27" s="7" t="s">
        <v>33</v>
      </c>
      <c r="B27" s="7"/>
      <c r="C27" s="7"/>
      <c r="D27" s="7"/>
      <c r="E27" s="7"/>
      <c r="F27" s="7"/>
      <c r="G27" s="1"/>
      <c r="H27" s="1"/>
      <c r="I27" s="7"/>
      <c r="J27" s="1"/>
      <c r="K27" s="7"/>
      <c r="L27" s="20"/>
      <c r="M27" s="7"/>
      <c r="N27" s="20"/>
      <c r="O27" s="20"/>
      <c r="P27" s="4"/>
      <c r="Q27" s="1"/>
      <c r="R27" s="20"/>
      <c r="S27" s="20"/>
      <c r="T27" s="20"/>
      <c r="U27" s="1"/>
      <c r="V27" s="7"/>
      <c r="W27" s="20"/>
      <c r="X27" s="37">
        <f t="shared" si="0"/>
        <v>0</v>
      </c>
      <c r="Y27" s="24">
        <f t="shared" si="1"/>
        <v>0</v>
      </c>
      <c r="Z27" s="38">
        <f>Y27*Z6</f>
        <v>0</v>
      </c>
    </row>
    <row r="28" spans="1:26">
      <c r="A28" s="7" t="s">
        <v>34</v>
      </c>
      <c r="B28" s="7"/>
      <c r="C28" s="7"/>
      <c r="D28" s="7"/>
      <c r="E28" s="7"/>
      <c r="F28" s="7"/>
      <c r="G28" s="1"/>
      <c r="H28" s="1"/>
      <c r="I28" s="7"/>
      <c r="J28" s="1"/>
      <c r="K28" s="7"/>
      <c r="L28" s="20"/>
      <c r="M28" s="7"/>
      <c r="N28" s="20"/>
      <c r="O28" s="20"/>
      <c r="P28" s="4"/>
      <c r="Q28" s="1"/>
      <c r="R28" s="20"/>
      <c r="S28" s="20"/>
      <c r="T28" s="20"/>
      <c r="U28" s="1"/>
      <c r="V28" s="7"/>
      <c r="W28" s="20"/>
      <c r="X28" s="37">
        <f t="shared" si="0"/>
        <v>0</v>
      </c>
      <c r="Y28" s="24">
        <f t="shared" si="1"/>
        <v>0</v>
      </c>
      <c r="Z28" s="38">
        <f>Y28*Z6</f>
        <v>0</v>
      </c>
    </row>
    <row r="29" spans="1:26">
      <c r="A29" s="7" t="s">
        <v>35</v>
      </c>
      <c r="B29" s="7"/>
      <c r="C29" s="7"/>
      <c r="D29" s="7"/>
      <c r="E29" s="7"/>
      <c r="F29" s="7"/>
      <c r="G29" s="1"/>
      <c r="H29" s="1"/>
      <c r="I29" s="7"/>
      <c r="J29" s="1"/>
      <c r="K29" s="7"/>
      <c r="L29" s="20"/>
      <c r="M29" s="7"/>
      <c r="N29" s="20"/>
      <c r="O29" s="20"/>
      <c r="P29" s="4"/>
      <c r="Q29" s="1"/>
      <c r="R29" s="20"/>
      <c r="S29" s="20"/>
      <c r="T29" s="20"/>
      <c r="U29" s="1"/>
      <c r="V29" s="7"/>
      <c r="W29" s="20"/>
      <c r="X29" s="37">
        <f t="shared" si="0"/>
        <v>0</v>
      </c>
      <c r="Y29" s="24">
        <f t="shared" si="1"/>
        <v>0</v>
      </c>
      <c r="Z29" s="38">
        <f>Y29*Z6</f>
        <v>0</v>
      </c>
    </row>
    <row r="30" spans="1:26">
      <c r="A30" s="7" t="s">
        <v>36</v>
      </c>
      <c r="B30" s="7"/>
      <c r="C30" s="7"/>
      <c r="D30" s="7"/>
      <c r="E30" s="7"/>
      <c r="F30" s="7"/>
      <c r="G30" s="1"/>
      <c r="H30" s="1"/>
      <c r="I30" s="7"/>
      <c r="J30" s="1"/>
      <c r="K30" s="7"/>
      <c r="L30" s="20"/>
      <c r="M30" s="7"/>
      <c r="N30" s="20"/>
      <c r="O30" s="20"/>
      <c r="P30" s="4"/>
      <c r="Q30" s="1"/>
      <c r="R30" s="20"/>
      <c r="S30" s="20"/>
      <c r="T30" s="20"/>
      <c r="U30" s="1"/>
      <c r="V30" s="7"/>
      <c r="W30" s="20"/>
      <c r="X30" s="37">
        <f t="shared" si="0"/>
        <v>0</v>
      </c>
      <c r="Y30" s="24">
        <f t="shared" si="1"/>
        <v>0</v>
      </c>
      <c r="Z30" s="38">
        <f>Y30*Z6</f>
        <v>0</v>
      </c>
    </row>
    <row r="31" spans="1:26">
      <c r="A31" s="7" t="s">
        <v>37</v>
      </c>
      <c r="B31" s="7"/>
      <c r="C31" s="7"/>
      <c r="D31" s="7"/>
      <c r="E31" s="7"/>
      <c r="F31" s="7"/>
      <c r="G31" s="1"/>
      <c r="H31" s="1"/>
      <c r="I31" s="7"/>
      <c r="J31" s="1"/>
      <c r="K31" s="7"/>
      <c r="L31" s="20"/>
      <c r="M31" s="7"/>
      <c r="N31" s="20"/>
      <c r="O31" s="20"/>
      <c r="P31" s="4"/>
      <c r="Q31" s="1"/>
      <c r="R31" s="20"/>
      <c r="S31" s="20"/>
      <c r="T31" s="20"/>
      <c r="U31" s="1"/>
      <c r="V31" s="7"/>
      <c r="W31" s="20"/>
      <c r="X31" s="37">
        <f t="shared" si="0"/>
        <v>0</v>
      </c>
      <c r="Y31" s="24">
        <f t="shared" si="1"/>
        <v>0</v>
      </c>
      <c r="Z31" s="38">
        <f>Y31*Z6</f>
        <v>0</v>
      </c>
    </row>
    <row r="32" spans="1:26">
      <c r="A32" s="7" t="s">
        <v>38</v>
      </c>
      <c r="B32" s="7"/>
      <c r="C32" s="7"/>
      <c r="D32" s="7"/>
      <c r="E32" s="7"/>
      <c r="F32" s="7"/>
      <c r="G32" s="1"/>
      <c r="H32" s="1"/>
      <c r="I32" s="7"/>
      <c r="J32" s="1"/>
      <c r="K32" s="7"/>
      <c r="L32" s="20"/>
      <c r="M32" s="7"/>
      <c r="N32" s="20"/>
      <c r="O32" s="20"/>
      <c r="P32" s="4"/>
      <c r="Q32" s="1"/>
      <c r="R32" s="20"/>
      <c r="S32" s="20"/>
      <c r="T32" s="20"/>
      <c r="U32" s="1"/>
      <c r="V32" s="7"/>
      <c r="W32" s="20"/>
      <c r="X32" s="37">
        <f t="shared" si="0"/>
        <v>0</v>
      </c>
      <c r="Y32" s="24">
        <f t="shared" si="1"/>
        <v>0</v>
      </c>
      <c r="Z32" s="38">
        <f>Y32*Z6</f>
        <v>0</v>
      </c>
    </row>
    <row r="33" spans="1:26">
      <c r="A33" s="7" t="s">
        <v>43</v>
      </c>
      <c r="B33" s="7"/>
      <c r="C33" s="7"/>
      <c r="D33" s="7"/>
      <c r="E33" s="7"/>
      <c r="F33" s="7"/>
      <c r="G33" s="1"/>
      <c r="H33" s="1"/>
      <c r="I33" s="7"/>
      <c r="J33" s="1"/>
      <c r="K33" s="7">
        <v>16</v>
      </c>
      <c r="L33" s="20"/>
      <c r="M33" s="7"/>
      <c r="N33" s="20"/>
      <c r="O33" s="20"/>
      <c r="P33" s="4"/>
      <c r="Q33" s="1"/>
      <c r="R33" s="20"/>
      <c r="S33" s="20"/>
      <c r="T33" s="20"/>
      <c r="U33" s="1"/>
      <c r="V33" s="7"/>
      <c r="W33" s="20"/>
      <c r="X33" s="37">
        <f t="shared" si="0"/>
        <v>16</v>
      </c>
      <c r="Y33" s="24">
        <f t="shared" si="1"/>
        <v>1.6E-2</v>
      </c>
      <c r="Z33" s="38">
        <f>Y33*Z6</f>
        <v>1.6E-2</v>
      </c>
    </row>
    <row r="34" spans="1:26">
      <c r="A34" s="7" t="s">
        <v>94</v>
      </c>
      <c r="B34" s="7"/>
      <c r="C34" s="7"/>
      <c r="D34" s="7"/>
      <c r="E34" s="7"/>
      <c r="F34" s="7"/>
      <c r="G34" s="1"/>
      <c r="H34" s="1"/>
      <c r="I34" s="7"/>
      <c r="J34" s="1"/>
      <c r="K34" s="7"/>
      <c r="L34" s="20"/>
      <c r="M34" s="7"/>
      <c r="N34" s="20"/>
      <c r="O34" s="20"/>
      <c r="P34" s="4"/>
      <c r="Q34" s="1"/>
      <c r="R34" s="20"/>
      <c r="S34" s="20"/>
      <c r="T34" s="20"/>
      <c r="U34" s="1"/>
      <c r="V34" s="7"/>
      <c r="W34" s="20"/>
      <c r="X34" s="37">
        <f t="shared" si="0"/>
        <v>0</v>
      </c>
      <c r="Y34" s="24">
        <f t="shared" si="1"/>
        <v>0</v>
      </c>
      <c r="Z34" s="40">
        <f>Y34*Z6</f>
        <v>0</v>
      </c>
    </row>
    <row r="35" spans="1:26">
      <c r="A35" s="7" t="s">
        <v>95</v>
      </c>
      <c r="B35" s="7"/>
      <c r="C35" s="7"/>
      <c r="D35" s="7"/>
      <c r="E35" s="7"/>
      <c r="F35" s="7"/>
      <c r="G35" s="1"/>
      <c r="H35" s="1"/>
      <c r="I35" s="7"/>
      <c r="J35" s="1"/>
      <c r="K35" s="7"/>
      <c r="L35" s="20"/>
      <c r="M35" s="7"/>
      <c r="N35" s="20"/>
      <c r="O35" s="20"/>
      <c r="P35" s="4"/>
      <c r="Q35" s="1"/>
      <c r="R35" s="20"/>
      <c r="S35" s="20"/>
      <c r="T35" s="20"/>
      <c r="U35" s="1"/>
      <c r="V35" s="7"/>
      <c r="W35" s="20"/>
      <c r="X35" s="37">
        <f t="shared" si="0"/>
        <v>0</v>
      </c>
      <c r="Y35" s="24">
        <f t="shared" si="1"/>
        <v>0</v>
      </c>
      <c r="Z35" s="38">
        <f>Y35*Z6</f>
        <v>0</v>
      </c>
    </row>
    <row r="36" spans="1:26">
      <c r="A36" s="7" t="s">
        <v>39</v>
      </c>
      <c r="B36" s="7"/>
      <c r="C36" s="7"/>
      <c r="D36" s="7"/>
      <c r="E36" s="7"/>
      <c r="F36" s="7"/>
      <c r="G36" s="1"/>
      <c r="H36" s="1"/>
      <c r="I36" s="7"/>
      <c r="J36" s="1"/>
      <c r="K36" s="7"/>
      <c r="L36" s="20"/>
      <c r="M36" s="7"/>
      <c r="N36" s="20"/>
      <c r="O36" s="20"/>
      <c r="P36" s="4"/>
      <c r="Q36" s="1"/>
      <c r="R36" s="20"/>
      <c r="S36" s="20"/>
      <c r="T36" s="20"/>
      <c r="U36" s="1"/>
      <c r="V36" s="7"/>
      <c r="W36" s="20"/>
      <c r="X36" s="37">
        <f t="shared" si="0"/>
        <v>0</v>
      </c>
      <c r="Y36" s="24">
        <f t="shared" si="1"/>
        <v>0</v>
      </c>
      <c r="Z36" s="38">
        <f>Y36*Z6</f>
        <v>0</v>
      </c>
    </row>
    <row r="37" spans="1:26">
      <c r="A37" s="7" t="s">
        <v>85</v>
      </c>
      <c r="B37" s="7"/>
      <c r="C37" s="7"/>
      <c r="D37" s="7"/>
      <c r="E37" s="7"/>
      <c r="F37" s="7"/>
      <c r="G37" s="1"/>
      <c r="H37" s="1"/>
      <c r="I37" s="7"/>
      <c r="J37" s="1"/>
      <c r="K37" s="7"/>
      <c r="L37" s="20"/>
      <c r="M37" s="7"/>
      <c r="N37" s="20"/>
      <c r="O37" s="20"/>
      <c r="P37" s="4"/>
      <c r="Q37" s="1"/>
      <c r="R37" s="20"/>
      <c r="S37" s="20"/>
      <c r="T37" s="20"/>
      <c r="U37" s="1"/>
      <c r="V37" s="7"/>
      <c r="W37" s="20"/>
      <c r="X37" s="37">
        <f t="shared" si="0"/>
        <v>0</v>
      </c>
      <c r="Y37" s="24">
        <f t="shared" si="1"/>
        <v>0</v>
      </c>
      <c r="Z37" s="38">
        <f>Y37*Z6</f>
        <v>0</v>
      </c>
    </row>
    <row r="38" spans="1:26">
      <c r="A38" s="7" t="s">
        <v>96</v>
      </c>
      <c r="B38" s="7"/>
      <c r="C38" s="7"/>
      <c r="D38" s="7"/>
      <c r="E38" s="7"/>
      <c r="F38" s="7"/>
      <c r="G38" s="1"/>
      <c r="H38" s="1"/>
      <c r="I38" s="7"/>
      <c r="J38" s="1"/>
      <c r="K38" s="7"/>
      <c r="L38" s="20"/>
      <c r="M38" s="7"/>
      <c r="N38" s="20"/>
      <c r="O38" s="20"/>
      <c r="P38" s="4"/>
      <c r="Q38" s="1"/>
      <c r="R38" s="20"/>
      <c r="S38" s="20"/>
      <c r="T38" s="20"/>
      <c r="U38" s="1"/>
      <c r="V38" s="7"/>
      <c r="W38" s="20"/>
      <c r="X38" s="37">
        <f t="shared" si="0"/>
        <v>0</v>
      </c>
      <c r="Y38" s="24">
        <f t="shared" si="1"/>
        <v>0</v>
      </c>
      <c r="Z38" s="38">
        <f>Y38*Z6</f>
        <v>0</v>
      </c>
    </row>
    <row r="39" spans="1:26">
      <c r="A39" s="7" t="s">
        <v>41</v>
      </c>
      <c r="B39" s="7"/>
      <c r="C39" s="7"/>
      <c r="D39" s="7"/>
      <c r="E39" s="7"/>
      <c r="F39" s="7"/>
      <c r="G39" s="1"/>
      <c r="H39" s="1"/>
      <c r="I39" s="7"/>
      <c r="J39" s="1"/>
      <c r="K39" s="7"/>
      <c r="L39" s="20"/>
      <c r="M39" s="7"/>
      <c r="N39" s="20"/>
      <c r="O39" s="20"/>
      <c r="P39" s="4"/>
      <c r="Q39" s="1"/>
      <c r="R39" s="20"/>
      <c r="S39" s="20"/>
      <c r="T39" s="20"/>
      <c r="U39" s="1"/>
      <c r="V39" s="7"/>
      <c r="W39" s="20"/>
      <c r="X39" s="37">
        <f t="shared" si="0"/>
        <v>0</v>
      </c>
      <c r="Y39" s="24">
        <f t="shared" si="1"/>
        <v>0</v>
      </c>
      <c r="Z39" s="38">
        <f>Y39*Z6</f>
        <v>0</v>
      </c>
    </row>
    <row r="40" spans="1:26">
      <c r="A40" s="7" t="s">
        <v>125</v>
      </c>
      <c r="B40" s="7"/>
      <c r="C40" s="7"/>
      <c r="D40" s="7"/>
      <c r="E40" s="7"/>
      <c r="F40" s="7"/>
      <c r="G40" s="1"/>
      <c r="H40" s="1"/>
      <c r="I40" s="7"/>
      <c r="J40" s="1"/>
      <c r="K40" s="7"/>
      <c r="L40" s="20"/>
      <c r="M40" s="7"/>
      <c r="N40" s="20"/>
      <c r="O40" s="20"/>
      <c r="P40" s="4"/>
      <c r="Q40" s="1"/>
      <c r="R40" s="20"/>
      <c r="S40" s="20"/>
      <c r="T40" s="20"/>
      <c r="U40" s="1"/>
      <c r="V40" s="7"/>
      <c r="W40" s="20"/>
      <c r="X40" s="37">
        <f t="shared" si="0"/>
        <v>0</v>
      </c>
      <c r="Y40" s="24">
        <f t="shared" si="1"/>
        <v>0</v>
      </c>
      <c r="Z40" s="38">
        <f>Y40*Z6</f>
        <v>0</v>
      </c>
    </row>
    <row r="41" spans="1:26">
      <c r="A41" s="7" t="s">
        <v>11</v>
      </c>
      <c r="B41" s="7"/>
      <c r="C41" s="7"/>
      <c r="D41" s="7"/>
      <c r="E41" s="7"/>
      <c r="F41" s="7"/>
      <c r="G41" s="1"/>
      <c r="H41" s="1"/>
      <c r="I41" s="7"/>
      <c r="J41" s="1"/>
      <c r="K41" s="7"/>
      <c r="L41" s="20"/>
      <c r="M41" s="7"/>
      <c r="N41" s="20"/>
      <c r="O41" s="20"/>
      <c r="P41" s="4"/>
      <c r="Q41" s="1"/>
      <c r="R41" s="20"/>
      <c r="S41" s="20"/>
      <c r="T41" s="20"/>
      <c r="U41" s="1"/>
      <c r="V41" s="7"/>
      <c r="W41" s="20"/>
      <c r="X41" s="37">
        <f t="shared" si="0"/>
        <v>0</v>
      </c>
      <c r="Y41" s="24">
        <f t="shared" si="1"/>
        <v>0</v>
      </c>
      <c r="Z41" s="38">
        <f>Y41*Z6</f>
        <v>0</v>
      </c>
    </row>
    <row r="42" spans="1:26">
      <c r="A42" s="7" t="s">
        <v>40</v>
      </c>
      <c r="B42" s="7"/>
      <c r="C42" s="7"/>
      <c r="D42" s="7"/>
      <c r="E42" s="7"/>
      <c r="F42" s="7"/>
      <c r="G42" s="1"/>
      <c r="H42" s="1"/>
      <c r="I42" s="7"/>
      <c r="J42" s="1"/>
      <c r="K42" s="7"/>
      <c r="L42" s="20"/>
      <c r="M42" s="7"/>
      <c r="N42" s="20"/>
      <c r="O42" s="20"/>
      <c r="P42" s="4"/>
      <c r="Q42" s="1"/>
      <c r="R42" s="20"/>
      <c r="S42" s="20"/>
      <c r="T42" s="20"/>
      <c r="U42" s="1"/>
      <c r="V42" s="7"/>
      <c r="W42" s="20"/>
      <c r="X42" s="37">
        <f t="shared" si="0"/>
        <v>0</v>
      </c>
      <c r="Y42" s="24">
        <f t="shared" si="1"/>
        <v>0</v>
      </c>
      <c r="Z42" s="38">
        <f>Y42*Z6</f>
        <v>0</v>
      </c>
    </row>
    <row r="43" spans="1:26">
      <c r="A43" s="7" t="s">
        <v>42</v>
      </c>
      <c r="B43" s="7"/>
      <c r="C43" s="7"/>
      <c r="D43" s="7"/>
      <c r="E43" s="7"/>
      <c r="F43" s="7"/>
      <c r="G43" s="1"/>
      <c r="H43" s="1"/>
      <c r="I43" s="7"/>
      <c r="J43" s="1"/>
      <c r="K43" s="7"/>
      <c r="L43" s="20"/>
      <c r="M43" s="7"/>
      <c r="N43" s="20"/>
      <c r="O43" s="20"/>
      <c r="P43" s="4"/>
      <c r="Q43" s="1"/>
      <c r="R43" s="20"/>
      <c r="S43" s="20"/>
      <c r="T43" s="20"/>
      <c r="U43" s="1"/>
      <c r="V43" s="7"/>
      <c r="W43" s="20"/>
      <c r="X43" s="37">
        <f t="shared" si="0"/>
        <v>0</v>
      </c>
      <c r="Y43" s="24">
        <f t="shared" si="1"/>
        <v>0</v>
      </c>
      <c r="Z43" s="38">
        <f>Y43*Z6</f>
        <v>0</v>
      </c>
    </row>
    <row r="44" spans="1:26">
      <c r="A44" s="7" t="s">
        <v>97</v>
      </c>
      <c r="B44" s="7"/>
      <c r="C44" s="7"/>
      <c r="D44" s="7"/>
      <c r="E44" s="7"/>
      <c r="F44" s="7"/>
      <c r="G44" s="1"/>
      <c r="H44" s="1"/>
      <c r="I44" s="7"/>
      <c r="J44" s="1"/>
      <c r="K44" s="7"/>
      <c r="L44" s="20"/>
      <c r="M44" s="7"/>
      <c r="N44" s="20"/>
      <c r="O44" s="20"/>
      <c r="P44" s="4"/>
      <c r="Q44" s="1"/>
      <c r="R44" s="20"/>
      <c r="S44" s="20"/>
      <c r="T44" s="20"/>
      <c r="U44" s="1"/>
      <c r="V44" s="7"/>
      <c r="W44" s="20"/>
      <c r="X44" s="37">
        <f t="shared" si="0"/>
        <v>0</v>
      </c>
      <c r="Y44" s="24">
        <f t="shared" si="1"/>
        <v>0</v>
      </c>
      <c r="Z44" s="38">
        <f>Y44*Z6</f>
        <v>0</v>
      </c>
    </row>
    <row r="45" spans="1:26">
      <c r="A45" s="7" t="s">
        <v>98</v>
      </c>
      <c r="B45" s="7"/>
      <c r="C45" s="7"/>
      <c r="D45" s="7"/>
      <c r="E45" s="7"/>
      <c r="F45" s="7"/>
      <c r="G45" s="1"/>
      <c r="H45" s="1"/>
      <c r="I45" s="7"/>
      <c r="J45" s="1"/>
      <c r="K45" s="7"/>
      <c r="L45" s="20"/>
      <c r="M45" s="7"/>
      <c r="N45" s="20"/>
      <c r="O45" s="20"/>
      <c r="P45" s="4"/>
      <c r="Q45" s="1"/>
      <c r="R45" s="20"/>
      <c r="S45" s="20"/>
      <c r="T45" s="20"/>
      <c r="U45" s="1"/>
      <c r="V45" s="7"/>
      <c r="W45" s="20"/>
      <c r="X45" s="37">
        <f t="shared" si="0"/>
        <v>0</v>
      </c>
      <c r="Y45" s="24">
        <f t="shared" si="1"/>
        <v>0</v>
      </c>
      <c r="Z45" s="38">
        <f>Y45*Z6</f>
        <v>0</v>
      </c>
    </row>
    <row r="46" spans="1:26">
      <c r="A46" s="7" t="s">
        <v>99</v>
      </c>
      <c r="B46" s="7"/>
      <c r="C46" s="7"/>
      <c r="D46" s="7"/>
      <c r="E46" s="7"/>
      <c r="F46" s="7"/>
      <c r="G46" s="1"/>
      <c r="H46" s="1"/>
      <c r="I46" s="7"/>
      <c r="J46" s="1"/>
      <c r="K46" s="7"/>
      <c r="L46" s="20">
        <v>100</v>
      </c>
      <c r="M46" s="7"/>
      <c r="N46" s="20"/>
      <c r="O46" s="20"/>
      <c r="P46" s="4"/>
      <c r="Q46" s="1"/>
      <c r="R46" s="20"/>
      <c r="S46" s="20"/>
      <c r="T46" s="20"/>
      <c r="U46" s="1"/>
      <c r="V46" s="7"/>
      <c r="W46" s="20"/>
      <c r="X46" s="37">
        <f t="shared" si="0"/>
        <v>100</v>
      </c>
      <c r="Y46" s="24">
        <f t="shared" si="1"/>
        <v>0.1</v>
      </c>
      <c r="Z46" s="38">
        <f>Y46*Z6</f>
        <v>0.1</v>
      </c>
    </row>
    <row r="47" spans="1:26">
      <c r="A47" s="7" t="s">
        <v>100</v>
      </c>
      <c r="B47" s="7"/>
      <c r="C47" s="7"/>
      <c r="D47" s="7"/>
      <c r="E47" s="7"/>
      <c r="F47" s="7"/>
      <c r="G47" s="1"/>
      <c r="H47" s="1"/>
      <c r="I47" s="7"/>
      <c r="J47" s="1"/>
      <c r="K47" s="7"/>
      <c r="L47" s="20"/>
      <c r="M47" s="7"/>
      <c r="N47" s="20"/>
      <c r="O47" s="20"/>
      <c r="P47" s="4"/>
      <c r="Q47" s="1"/>
      <c r="R47" s="20"/>
      <c r="S47" s="20"/>
      <c r="T47" s="20"/>
      <c r="U47" s="1"/>
      <c r="V47" s="7"/>
      <c r="W47" s="20"/>
      <c r="X47" s="37">
        <f t="shared" si="0"/>
        <v>0</v>
      </c>
      <c r="Y47" s="24">
        <f t="shared" si="1"/>
        <v>0</v>
      </c>
      <c r="Z47" s="38">
        <f>Y47*Z6</f>
        <v>0</v>
      </c>
    </row>
    <row r="48" spans="1:26">
      <c r="A48" s="7" t="s">
        <v>101</v>
      </c>
      <c r="B48" s="7"/>
      <c r="C48" s="7"/>
      <c r="D48" s="7"/>
      <c r="E48" s="7"/>
      <c r="F48" s="7"/>
      <c r="G48" s="1"/>
      <c r="H48" s="1"/>
      <c r="I48" s="7"/>
      <c r="J48" s="1"/>
      <c r="K48" s="7"/>
      <c r="L48" s="20"/>
      <c r="M48" s="7"/>
      <c r="N48" s="20"/>
      <c r="O48" s="20"/>
      <c r="P48" s="4"/>
      <c r="Q48" s="1"/>
      <c r="R48" s="20"/>
      <c r="S48" s="20"/>
      <c r="T48" s="20"/>
      <c r="U48" s="1"/>
      <c r="V48" s="7"/>
      <c r="W48" s="20"/>
      <c r="X48" s="37">
        <f t="shared" si="0"/>
        <v>0</v>
      </c>
      <c r="Y48" s="24">
        <f t="shared" si="1"/>
        <v>0</v>
      </c>
      <c r="Z48" s="38">
        <f>Y48*Z6</f>
        <v>0</v>
      </c>
    </row>
    <row r="49" spans="1:26">
      <c r="A49" s="7" t="s">
        <v>102</v>
      </c>
      <c r="B49" s="7"/>
      <c r="C49" s="7"/>
      <c r="D49" s="7"/>
      <c r="E49" s="7"/>
      <c r="F49" s="7"/>
      <c r="G49" s="1"/>
      <c r="H49" s="1"/>
      <c r="I49" s="7"/>
      <c r="J49" s="1"/>
      <c r="K49" s="7"/>
      <c r="L49" s="20"/>
      <c r="M49" s="7"/>
      <c r="N49" s="20"/>
      <c r="O49" s="20"/>
      <c r="P49" s="4"/>
      <c r="Q49" s="1"/>
      <c r="R49" s="20"/>
      <c r="S49" s="20"/>
      <c r="T49" s="20"/>
      <c r="U49" s="1"/>
      <c r="V49" s="7"/>
      <c r="W49" s="20"/>
      <c r="X49" s="37">
        <f t="shared" si="0"/>
        <v>0</v>
      </c>
      <c r="Y49" s="24">
        <f t="shared" si="1"/>
        <v>0</v>
      </c>
      <c r="Z49" s="38">
        <f>Y49*Z6</f>
        <v>0</v>
      </c>
    </row>
    <row r="50" spans="1:26">
      <c r="A50" s="1" t="s">
        <v>145</v>
      </c>
      <c r="B50" s="7"/>
      <c r="C50" s="7"/>
      <c r="D50" s="7"/>
      <c r="E50" s="7"/>
      <c r="F50" s="7"/>
      <c r="G50" s="1"/>
      <c r="H50" s="1"/>
      <c r="I50" s="7"/>
      <c r="J50" s="1"/>
      <c r="K50" s="7"/>
      <c r="L50" s="20"/>
      <c r="M50" s="7"/>
      <c r="N50" s="20"/>
      <c r="O50" s="20"/>
      <c r="P50" s="4"/>
      <c r="Q50" s="1"/>
      <c r="R50" s="20"/>
      <c r="S50" s="20"/>
      <c r="T50" s="20"/>
      <c r="U50" s="1"/>
      <c r="V50" s="7"/>
      <c r="W50" s="20"/>
      <c r="X50" s="37">
        <f t="shared" si="0"/>
        <v>0</v>
      </c>
      <c r="Y50" s="24">
        <f t="shared" si="1"/>
        <v>0</v>
      </c>
      <c r="Z50" s="38">
        <f>Y50*Z6</f>
        <v>0</v>
      </c>
    </row>
    <row r="51" spans="1:26">
      <c r="A51" s="7" t="s">
        <v>44</v>
      </c>
      <c r="B51" s="1"/>
      <c r="C51" s="1"/>
      <c r="D51" s="1"/>
      <c r="E51" s="1"/>
      <c r="F51" s="1"/>
      <c r="G51" s="1"/>
      <c r="H51" s="1"/>
      <c r="I51" s="7"/>
      <c r="J51" s="1"/>
      <c r="K51" s="7"/>
      <c r="L51" s="20"/>
      <c r="M51" s="7"/>
      <c r="N51" s="20"/>
      <c r="O51" s="20"/>
      <c r="P51" s="4"/>
      <c r="Q51" s="1"/>
      <c r="R51" s="20"/>
      <c r="S51" s="20"/>
      <c r="T51" s="20"/>
      <c r="U51" s="1"/>
      <c r="V51" s="1"/>
      <c r="W51" s="20"/>
      <c r="X51" s="37">
        <f t="shared" si="0"/>
        <v>0</v>
      </c>
      <c r="Y51" s="24">
        <f t="shared" si="1"/>
        <v>0</v>
      </c>
      <c r="Z51" s="38">
        <f>Y51*Z6</f>
        <v>0</v>
      </c>
    </row>
    <row r="52" spans="1:26">
      <c r="A52" s="7" t="s">
        <v>45</v>
      </c>
      <c r="B52" s="1"/>
      <c r="C52" s="1"/>
      <c r="D52" s="1"/>
      <c r="E52" s="1"/>
      <c r="F52" s="1"/>
      <c r="G52" s="1"/>
      <c r="H52" s="1"/>
      <c r="I52" s="7"/>
      <c r="J52" s="1"/>
      <c r="K52" s="7">
        <v>53.4</v>
      </c>
      <c r="L52" s="20"/>
      <c r="M52" s="7">
        <v>171.4</v>
      </c>
      <c r="N52" s="20"/>
      <c r="O52" s="20"/>
      <c r="P52" s="4"/>
      <c r="Q52" s="1"/>
      <c r="R52" s="20"/>
      <c r="S52" s="20"/>
      <c r="T52" s="20"/>
      <c r="U52" s="1"/>
      <c r="V52" s="1"/>
      <c r="W52" s="20"/>
      <c r="X52" s="37">
        <f t="shared" si="0"/>
        <v>224.8</v>
      </c>
      <c r="Y52" s="24">
        <f t="shared" si="1"/>
        <v>0.2248</v>
      </c>
      <c r="Z52" s="38">
        <f>Y52*Z6</f>
        <v>0.2248</v>
      </c>
    </row>
    <row r="53" spans="1:26">
      <c r="A53" s="7" t="s">
        <v>6</v>
      </c>
      <c r="B53" s="1"/>
      <c r="C53" s="1"/>
      <c r="D53" s="1"/>
      <c r="E53" s="1"/>
      <c r="F53" s="1"/>
      <c r="G53" s="1"/>
      <c r="H53" s="1"/>
      <c r="I53" s="7"/>
      <c r="J53" s="1"/>
      <c r="K53" s="7">
        <v>9.6</v>
      </c>
      <c r="L53" s="20"/>
      <c r="M53" s="7"/>
      <c r="N53" s="20"/>
      <c r="O53" s="20"/>
      <c r="P53" s="4"/>
      <c r="Q53" s="1">
        <v>1.35</v>
      </c>
      <c r="R53" s="20"/>
      <c r="S53" s="20"/>
      <c r="T53" s="20"/>
      <c r="U53" s="1"/>
      <c r="V53" s="1"/>
      <c r="W53" s="20"/>
      <c r="X53" s="37">
        <f t="shared" si="0"/>
        <v>10.95</v>
      </c>
      <c r="Y53" s="24">
        <f t="shared" si="1"/>
        <v>1.095E-2</v>
      </c>
      <c r="Z53" s="38">
        <f>Y53*Z6</f>
        <v>1.095E-2</v>
      </c>
    </row>
    <row r="54" spans="1:26">
      <c r="A54" s="7" t="s">
        <v>9</v>
      </c>
      <c r="B54" s="1"/>
      <c r="C54" s="1"/>
      <c r="D54" s="1"/>
      <c r="E54" s="1"/>
      <c r="F54" s="1"/>
      <c r="G54" s="1"/>
      <c r="H54" s="1"/>
      <c r="I54" s="7"/>
      <c r="J54" s="1"/>
      <c r="K54" s="7">
        <v>10</v>
      </c>
      <c r="L54" s="20"/>
      <c r="M54" s="7"/>
      <c r="N54" s="20"/>
      <c r="O54" s="20"/>
      <c r="P54" s="4"/>
      <c r="Q54" s="1">
        <v>3</v>
      </c>
      <c r="R54" s="20"/>
      <c r="S54" s="20"/>
      <c r="T54" s="20"/>
      <c r="U54" s="1"/>
      <c r="V54" s="1"/>
      <c r="W54" s="20"/>
      <c r="X54" s="37">
        <f t="shared" si="0"/>
        <v>13</v>
      </c>
      <c r="Y54" s="24">
        <f t="shared" si="1"/>
        <v>1.2999999999999999E-2</v>
      </c>
      <c r="Z54" s="38">
        <f>Y54*Z6</f>
        <v>1.2999999999999999E-2</v>
      </c>
    </row>
    <row r="55" spans="1:26">
      <c r="A55" s="7" t="s">
        <v>46</v>
      </c>
      <c r="B55" s="1"/>
      <c r="C55" s="7"/>
      <c r="D55" s="7"/>
      <c r="E55" s="7"/>
      <c r="F55" s="7"/>
      <c r="G55" s="7"/>
      <c r="H55" s="7"/>
      <c r="I55" s="7"/>
      <c r="J55" s="1"/>
      <c r="K55" s="7"/>
      <c r="L55" s="20"/>
      <c r="M55" s="7"/>
      <c r="N55" s="20"/>
      <c r="O55" s="20"/>
      <c r="P55" s="4"/>
      <c r="Q55" s="7"/>
      <c r="R55" s="20"/>
      <c r="S55" s="20"/>
      <c r="T55" s="20"/>
      <c r="U55" s="1"/>
      <c r="V55" s="7"/>
      <c r="W55" s="20"/>
      <c r="X55" s="37">
        <f t="shared" si="0"/>
        <v>0</v>
      </c>
      <c r="Y55" s="24">
        <f t="shared" si="1"/>
        <v>0</v>
      </c>
      <c r="Z55" s="38">
        <f>Y55*Z6</f>
        <v>0</v>
      </c>
    </row>
    <row r="56" spans="1:26">
      <c r="A56" s="1" t="s">
        <v>103</v>
      </c>
      <c r="B56" s="1"/>
      <c r="C56" s="7"/>
      <c r="D56" s="7"/>
      <c r="E56" s="7"/>
      <c r="F56" s="7"/>
      <c r="G56" s="7"/>
      <c r="H56" s="7"/>
      <c r="I56" s="7"/>
      <c r="J56" s="1"/>
      <c r="K56" s="7"/>
      <c r="L56" s="20"/>
      <c r="M56" s="7"/>
      <c r="N56" s="20"/>
      <c r="O56" s="20"/>
      <c r="P56" s="4"/>
      <c r="Q56" s="7">
        <v>7.5</v>
      </c>
      <c r="R56" s="20"/>
      <c r="S56" s="20"/>
      <c r="T56" s="20"/>
      <c r="U56" s="1"/>
      <c r="V56" s="7"/>
      <c r="W56" s="20"/>
      <c r="X56" s="37">
        <f t="shared" si="0"/>
        <v>7.5</v>
      </c>
      <c r="Y56" s="24">
        <f t="shared" si="1"/>
        <v>7.4999999999999997E-3</v>
      </c>
      <c r="Z56" s="38">
        <f>Y56*Z6</f>
        <v>7.4999999999999997E-3</v>
      </c>
    </row>
    <row r="57" spans="1:26">
      <c r="A57" s="7" t="s">
        <v>15</v>
      </c>
      <c r="B57" s="1"/>
      <c r="C57" s="7"/>
      <c r="D57" s="7"/>
      <c r="E57" s="7"/>
      <c r="F57" s="7"/>
      <c r="G57" s="7"/>
      <c r="H57" s="7"/>
      <c r="I57" s="7"/>
      <c r="J57" s="1"/>
      <c r="K57" s="7"/>
      <c r="L57" s="20"/>
      <c r="M57" s="7"/>
      <c r="N57" s="20"/>
      <c r="O57" s="20"/>
      <c r="P57" s="4"/>
      <c r="Q57" s="7"/>
      <c r="R57" s="20"/>
      <c r="S57" s="20"/>
      <c r="T57" s="20"/>
      <c r="U57" s="7"/>
      <c r="V57" s="7"/>
      <c r="W57" s="20"/>
      <c r="X57" s="37">
        <f t="shared" si="0"/>
        <v>0</v>
      </c>
      <c r="Y57" s="24">
        <f t="shared" si="1"/>
        <v>0</v>
      </c>
      <c r="Z57" s="38">
        <f>Y57*Z6</f>
        <v>0</v>
      </c>
    </row>
    <row r="58" spans="1:26">
      <c r="A58" s="7" t="s">
        <v>126</v>
      </c>
      <c r="B58" s="1"/>
      <c r="C58" s="7"/>
      <c r="D58" s="7"/>
      <c r="E58" s="7"/>
      <c r="F58" s="7"/>
      <c r="G58" s="7"/>
      <c r="H58" s="7"/>
      <c r="I58" s="7"/>
      <c r="J58" s="1"/>
      <c r="K58" s="7"/>
      <c r="L58" s="20"/>
      <c r="M58" s="20"/>
      <c r="N58" s="20"/>
      <c r="O58" s="20"/>
      <c r="P58" s="4"/>
      <c r="Q58" s="7"/>
      <c r="R58" s="20"/>
      <c r="S58" s="20"/>
      <c r="T58" s="20"/>
      <c r="U58" s="7"/>
      <c r="V58" s="7"/>
      <c r="W58" s="20"/>
      <c r="X58" s="37">
        <f t="shared" si="0"/>
        <v>0</v>
      </c>
      <c r="Y58" s="24">
        <f t="shared" si="1"/>
        <v>0</v>
      </c>
      <c r="Z58" s="38">
        <f>Y58*Z6</f>
        <v>0</v>
      </c>
    </row>
    <row r="59" spans="1:26">
      <c r="A59" s="7" t="s">
        <v>84</v>
      </c>
      <c r="B59" s="1"/>
      <c r="C59" s="7"/>
      <c r="D59" s="7"/>
      <c r="E59" s="7"/>
      <c r="F59" s="7"/>
      <c r="G59" s="7"/>
      <c r="H59" s="7"/>
      <c r="I59" s="7"/>
      <c r="J59" s="1"/>
      <c r="K59" s="7"/>
      <c r="L59" s="20"/>
      <c r="M59" s="20"/>
      <c r="N59" s="20"/>
      <c r="O59" s="20"/>
      <c r="P59" s="4"/>
      <c r="Q59" s="7"/>
      <c r="R59" s="20"/>
      <c r="S59" s="20"/>
      <c r="T59" s="20"/>
      <c r="U59" s="7"/>
      <c r="V59" s="7"/>
      <c r="W59" s="20"/>
      <c r="X59" s="37">
        <f t="shared" si="0"/>
        <v>0</v>
      </c>
      <c r="Y59" s="24">
        <f t="shared" si="1"/>
        <v>0</v>
      </c>
      <c r="Z59" s="38">
        <f>Y59*Z6</f>
        <v>0</v>
      </c>
    </row>
    <row r="60" spans="1:26">
      <c r="A60" s="7" t="s">
        <v>104</v>
      </c>
      <c r="B60" s="1"/>
      <c r="C60" s="7"/>
      <c r="D60" s="7"/>
      <c r="E60" s="7"/>
      <c r="F60" s="7"/>
      <c r="G60" s="7"/>
      <c r="H60" s="7"/>
      <c r="I60" s="7"/>
      <c r="J60" s="1"/>
      <c r="K60" s="7"/>
      <c r="L60" s="20"/>
      <c r="M60" s="20"/>
      <c r="N60" s="20"/>
      <c r="O60" s="20"/>
      <c r="P60" s="4"/>
      <c r="Q60" s="7"/>
      <c r="R60" s="20"/>
      <c r="S60" s="20"/>
      <c r="T60" s="20"/>
      <c r="U60" s="7"/>
      <c r="V60" s="7"/>
      <c r="W60" s="20"/>
      <c r="X60" s="37">
        <f t="shared" si="0"/>
        <v>0</v>
      </c>
      <c r="Y60" s="24">
        <f t="shared" si="1"/>
        <v>0</v>
      </c>
      <c r="Z60" s="38">
        <f>Y60*Z6</f>
        <v>0</v>
      </c>
    </row>
    <row r="61" spans="1:26">
      <c r="A61" s="7" t="s">
        <v>105</v>
      </c>
      <c r="B61" s="1"/>
      <c r="C61" s="7"/>
      <c r="D61" s="7"/>
      <c r="E61" s="7"/>
      <c r="F61" s="7"/>
      <c r="G61" s="7"/>
      <c r="H61" s="7"/>
      <c r="I61" s="7"/>
      <c r="J61" s="1"/>
      <c r="K61" s="7"/>
      <c r="L61" s="20"/>
      <c r="M61" s="20"/>
      <c r="N61" s="20"/>
      <c r="O61" s="20"/>
      <c r="P61" s="4"/>
      <c r="Q61" s="7"/>
      <c r="R61" s="20"/>
      <c r="S61" s="20"/>
      <c r="T61" s="20"/>
      <c r="U61" s="7"/>
      <c r="V61" s="7"/>
      <c r="W61" s="20"/>
      <c r="X61" s="37">
        <f t="shared" si="0"/>
        <v>0</v>
      </c>
      <c r="Y61" s="24">
        <f t="shared" si="1"/>
        <v>0</v>
      </c>
      <c r="Z61" s="38">
        <f>Y61*Z6</f>
        <v>0</v>
      </c>
    </row>
    <row r="62" spans="1:26">
      <c r="A62" s="7" t="s">
        <v>47</v>
      </c>
      <c r="B62" s="1"/>
      <c r="C62" s="7"/>
      <c r="D62" s="7"/>
      <c r="E62" s="7"/>
      <c r="F62" s="7"/>
      <c r="G62" s="7"/>
      <c r="H62" s="7"/>
      <c r="I62" s="7"/>
      <c r="J62" s="1">
        <v>33</v>
      </c>
      <c r="K62" s="7"/>
      <c r="L62" s="20"/>
      <c r="M62" s="20"/>
      <c r="N62" s="20"/>
      <c r="O62" s="20"/>
      <c r="P62" s="4"/>
      <c r="Q62" s="7"/>
      <c r="R62" s="20"/>
      <c r="S62" s="20"/>
      <c r="T62" s="20"/>
      <c r="U62" s="7"/>
      <c r="V62" s="7"/>
      <c r="W62" s="20"/>
      <c r="X62" s="37">
        <f t="shared" si="0"/>
        <v>33</v>
      </c>
      <c r="Y62" s="24">
        <f t="shared" si="1"/>
        <v>3.3000000000000002E-2</v>
      </c>
      <c r="Z62" s="38">
        <f>Y62*Z6</f>
        <v>3.3000000000000002E-2</v>
      </c>
    </row>
    <row r="63" spans="1:26">
      <c r="A63" s="7" t="s">
        <v>48</v>
      </c>
      <c r="B63" s="1"/>
      <c r="C63" s="1"/>
      <c r="D63" s="1"/>
      <c r="E63" s="1"/>
      <c r="F63" s="1"/>
      <c r="G63" s="7"/>
      <c r="H63" s="7"/>
      <c r="I63" s="7"/>
      <c r="J63" s="1">
        <v>33</v>
      </c>
      <c r="K63" s="7"/>
      <c r="L63" s="1"/>
      <c r="M63" s="1"/>
      <c r="N63" s="1"/>
      <c r="O63" s="4"/>
      <c r="P63" s="4"/>
      <c r="Q63" s="7"/>
      <c r="R63" s="20"/>
      <c r="S63" s="20"/>
      <c r="T63" s="20"/>
      <c r="U63" s="7"/>
      <c r="V63" s="1"/>
      <c r="W63" s="20"/>
      <c r="X63" s="37">
        <f t="shared" si="0"/>
        <v>33</v>
      </c>
      <c r="Y63" s="24">
        <f t="shared" si="1"/>
        <v>3.3000000000000002E-2</v>
      </c>
      <c r="Z63" s="38">
        <f>Y63*Z6</f>
        <v>3.3000000000000002E-2</v>
      </c>
    </row>
    <row r="64" spans="1:26">
      <c r="A64" s="7" t="s">
        <v>13</v>
      </c>
      <c r="B64" s="1"/>
      <c r="C64" s="1"/>
      <c r="D64" s="1"/>
      <c r="E64" s="1"/>
      <c r="F64" s="1"/>
      <c r="G64" s="7"/>
      <c r="H64" s="7"/>
      <c r="I64" s="7"/>
      <c r="J64" s="1"/>
      <c r="K64" s="7"/>
      <c r="L64" s="1"/>
      <c r="M64" s="1"/>
      <c r="N64" s="1"/>
      <c r="O64" s="4"/>
      <c r="P64" s="4"/>
      <c r="Q64" s="7"/>
      <c r="R64" s="20"/>
      <c r="S64" s="20"/>
      <c r="T64" s="20"/>
      <c r="U64" s="7"/>
      <c r="V64" s="1"/>
      <c r="W64" s="20"/>
      <c r="X64" s="37">
        <f t="shared" si="0"/>
        <v>0</v>
      </c>
      <c r="Y64" s="24">
        <f t="shared" si="1"/>
        <v>0</v>
      </c>
      <c r="Z64" s="38">
        <f>Y64*Z6</f>
        <v>0</v>
      </c>
    </row>
    <row r="65" spans="1:26">
      <c r="A65" s="7" t="s">
        <v>49</v>
      </c>
      <c r="B65" s="1"/>
      <c r="C65" s="1"/>
      <c r="D65" s="1"/>
      <c r="E65" s="1"/>
      <c r="F65" s="1"/>
      <c r="G65" s="7"/>
      <c r="H65" s="7"/>
      <c r="I65" s="7"/>
      <c r="J65" s="1"/>
      <c r="K65" s="7"/>
      <c r="L65" s="1"/>
      <c r="M65" s="1"/>
      <c r="N65" s="1"/>
      <c r="O65" s="4"/>
      <c r="P65" s="4"/>
      <c r="Q65" s="7"/>
      <c r="R65" s="20"/>
      <c r="S65" s="20"/>
      <c r="T65" s="20"/>
      <c r="U65" s="7"/>
      <c r="V65" s="1"/>
      <c r="W65" s="20"/>
      <c r="X65" s="37">
        <f t="shared" si="0"/>
        <v>0</v>
      </c>
      <c r="Y65" s="24">
        <f t="shared" si="1"/>
        <v>0</v>
      </c>
      <c r="Z65" s="38">
        <f>Y65*Z6</f>
        <v>0</v>
      </c>
    </row>
    <row r="66" spans="1:26">
      <c r="A66" s="7" t="s">
        <v>127</v>
      </c>
      <c r="B66" s="1"/>
      <c r="C66" s="1">
        <v>100</v>
      </c>
      <c r="D66" s="1"/>
      <c r="E66" s="1"/>
      <c r="F66" s="1"/>
      <c r="G66" s="7"/>
      <c r="H66" s="7"/>
      <c r="I66" s="7"/>
      <c r="J66" s="1"/>
      <c r="K66" s="7"/>
      <c r="L66" s="1"/>
      <c r="M66" s="1"/>
      <c r="N66" s="1">
        <v>44.6</v>
      </c>
      <c r="O66" s="4"/>
      <c r="P66" s="4"/>
      <c r="Q66" s="7"/>
      <c r="R66" s="20"/>
      <c r="S66" s="20"/>
      <c r="T66" s="20"/>
      <c r="U66" s="7"/>
      <c r="V66" s="1"/>
      <c r="W66" s="20"/>
      <c r="X66" s="37">
        <f t="shared" si="0"/>
        <v>144.6</v>
      </c>
      <c r="Y66" s="24">
        <f t="shared" si="1"/>
        <v>0.14460000000000001</v>
      </c>
      <c r="Z66" s="38">
        <f>Y66*Z6</f>
        <v>0.14460000000000001</v>
      </c>
    </row>
    <row r="67" spans="1:26">
      <c r="A67" s="7" t="s">
        <v>128</v>
      </c>
      <c r="B67" s="1"/>
      <c r="C67" s="1"/>
      <c r="D67" s="1"/>
      <c r="E67" s="1"/>
      <c r="F67" s="1"/>
      <c r="G67" s="7"/>
      <c r="H67" s="7"/>
      <c r="I67" s="7"/>
      <c r="J67" s="1"/>
      <c r="K67" s="7"/>
      <c r="L67" s="1"/>
      <c r="M67" s="1"/>
      <c r="N67" s="1"/>
      <c r="O67" s="1"/>
      <c r="P67" s="1"/>
      <c r="Q67" s="7"/>
      <c r="R67" s="7"/>
      <c r="S67" s="7"/>
      <c r="T67" s="7"/>
      <c r="U67" s="7"/>
      <c r="V67" s="1"/>
      <c r="W67" s="20"/>
      <c r="X67" s="37">
        <f t="shared" si="0"/>
        <v>0</v>
      </c>
      <c r="Y67" s="24">
        <f t="shared" si="1"/>
        <v>0</v>
      </c>
      <c r="Z67" s="38">
        <f>Y67*Z6</f>
        <v>0</v>
      </c>
    </row>
    <row r="68" spans="1:26">
      <c r="A68" s="54" t="s">
        <v>129</v>
      </c>
      <c r="B68" s="7"/>
      <c r="C68" s="7"/>
      <c r="D68" s="7"/>
      <c r="E68" s="7"/>
      <c r="F68" s="7"/>
      <c r="G68" s="7"/>
      <c r="H68" s="7"/>
      <c r="I68" s="7"/>
      <c r="J68" s="1"/>
      <c r="K68" s="7"/>
      <c r="L68" s="1"/>
      <c r="M68" s="1"/>
      <c r="N68" s="1"/>
      <c r="O68" s="1"/>
      <c r="P68" s="1"/>
      <c r="Q68" s="7"/>
      <c r="R68" s="7"/>
      <c r="S68" s="7"/>
      <c r="T68" s="7"/>
      <c r="U68" s="7"/>
      <c r="V68" s="7"/>
      <c r="W68" s="20"/>
      <c r="X68" s="37">
        <f t="shared" si="0"/>
        <v>0</v>
      </c>
      <c r="Y68" s="24">
        <f t="shared" si="1"/>
        <v>0</v>
      </c>
      <c r="Z68" s="38">
        <f>Y68*Z6</f>
        <v>0</v>
      </c>
    </row>
    <row r="69" spans="1:26">
      <c r="A69" s="7" t="s">
        <v>53</v>
      </c>
      <c r="B69" s="7"/>
      <c r="C69" s="7"/>
      <c r="D69" s="7"/>
      <c r="E69" s="7"/>
      <c r="F69" s="7"/>
      <c r="G69" s="7"/>
      <c r="H69" s="7"/>
      <c r="I69" s="7"/>
      <c r="J69" s="1"/>
      <c r="K69" s="7"/>
      <c r="L69" s="1"/>
      <c r="M69" s="1"/>
      <c r="N69" s="1"/>
      <c r="O69" s="1"/>
      <c r="P69" s="1"/>
      <c r="Q69" s="7"/>
      <c r="R69" s="7"/>
      <c r="S69" s="7"/>
      <c r="T69" s="7"/>
      <c r="U69" s="7"/>
      <c r="V69" s="7"/>
      <c r="W69" s="20"/>
      <c r="X69" s="37">
        <f t="shared" si="0"/>
        <v>0</v>
      </c>
      <c r="Y69" s="24">
        <f t="shared" si="1"/>
        <v>0</v>
      </c>
      <c r="Z69" s="38">
        <f>Y69*Z6</f>
        <v>0</v>
      </c>
    </row>
    <row r="70" spans="1:26">
      <c r="A70" s="7" t="s">
        <v>106</v>
      </c>
      <c r="B70" s="7"/>
      <c r="C70" s="7"/>
      <c r="D70" s="7"/>
      <c r="E70" s="7"/>
      <c r="F70" s="7"/>
      <c r="G70" s="7"/>
      <c r="H70" s="7"/>
      <c r="I70" s="7"/>
      <c r="J70" s="1"/>
      <c r="K70" s="7"/>
      <c r="L70" s="1"/>
      <c r="M70" s="1"/>
      <c r="N70" s="1">
        <v>0.2</v>
      </c>
      <c r="O70" s="1"/>
      <c r="P70" s="1"/>
      <c r="Q70" s="7"/>
      <c r="R70" s="7"/>
      <c r="S70" s="7"/>
      <c r="T70" s="7"/>
      <c r="U70" s="7"/>
      <c r="V70" s="7"/>
      <c r="W70" s="20"/>
      <c r="X70" s="37">
        <f t="shared" si="0"/>
        <v>0.2</v>
      </c>
      <c r="Y70" s="24">
        <f t="shared" si="1"/>
        <v>2.0000000000000001E-4</v>
      </c>
      <c r="Z70" s="38">
        <f>Y70*Z6</f>
        <v>2.0000000000000001E-4</v>
      </c>
    </row>
    <row r="71" spans="1:26">
      <c r="A71" s="7" t="s">
        <v>50</v>
      </c>
      <c r="B71" s="7"/>
      <c r="C71" s="7"/>
      <c r="D71" s="7"/>
      <c r="E71" s="7"/>
      <c r="F71" s="7"/>
      <c r="G71" s="1"/>
      <c r="H71" s="1"/>
      <c r="I71" s="7"/>
      <c r="J71" s="1"/>
      <c r="K71" s="7"/>
      <c r="L71" s="1"/>
      <c r="M71" s="1"/>
      <c r="N71" s="1"/>
      <c r="O71" s="1"/>
      <c r="P71" s="1"/>
      <c r="Q71" s="1">
        <v>2.25</v>
      </c>
      <c r="R71" s="7"/>
      <c r="S71" s="7"/>
      <c r="T71" s="7"/>
      <c r="U71" s="7"/>
      <c r="V71" s="1"/>
      <c r="W71" s="7"/>
      <c r="X71" s="37">
        <f t="shared" si="0"/>
        <v>2.25</v>
      </c>
      <c r="Y71" s="24">
        <f t="shared" si="1"/>
        <v>2.2499999999999998E-3</v>
      </c>
      <c r="Z71" s="28">
        <f>Y71*Z6</f>
        <v>2.2499999999999998E-3</v>
      </c>
    </row>
    <row r="72" spans="1:26">
      <c r="A72" s="7" t="s">
        <v>107</v>
      </c>
      <c r="B72" s="7"/>
      <c r="C72" s="7"/>
      <c r="D72" s="7"/>
      <c r="E72" s="7"/>
      <c r="F72" s="7"/>
      <c r="G72" s="1"/>
      <c r="H72" s="1"/>
      <c r="I72" s="7"/>
      <c r="J72" s="1"/>
      <c r="K72" s="7"/>
      <c r="L72" s="1">
        <v>5</v>
      </c>
      <c r="M72" s="1"/>
      <c r="N72" s="1"/>
      <c r="O72" s="1"/>
      <c r="P72" s="1"/>
      <c r="Q72" s="1"/>
      <c r="R72" s="7"/>
      <c r="S72" s="7"/>
      <c r="T72" s="7"/>
      <c r="U72" s="7"/>
      <c r="V72" s="1"/>
      <c r="W72" s="7"/>
      <c r="X72" s="37">
        <f t="shared" ref="X72:X93" si="2">SUM(B72:W72)</f>
        <v>5</v>
      </c>
      <c r="Y72" s="24">
        <f t="shared" ref="Y72:Y87" si="3">X72/1000</f>
        <v>5.0000000000000001E-3</v>
      </c>
      <c r="Z72" s="28">
        <f>Y72*Z6</f>
        <v>5.0000000000000001E-3</v>
      </c>
    </row>
    <row r="73" spans="1:26">
      <c r="A73" s="7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7">
        <f t="shared" si="2"/>
        <v>0</v>
      </c>
      <c r="Y73" s="24">
        <f t="shared" si="3"/>
        <v>0</v>
      </c>
      <c r="Z73" s="28">
        <f>Y73*Z6</f>
        <v>0</v>
      </c>
    </row>
    <row r="74" spans="1:26">
      <c r="A74" s="55" t="s">
        <v>108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7">
        <f t="shared" si="2"/>
        <v>0</v>
      </c>
      <c r="Y74" s="24">
        <f t="shared" si="3"/>
        <v>0</v>
      </c>
      <c r="Z74" s="28">
        <f>Y74*Z6</f>
        <v>0</v>
      </c>
    </row>
    <row r="75" spans="1:26">
      <c r="A75" s="55" t="s">
        <v>51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7">
        <f t="shared" si="2"/>
        <v>0</v>
      </c>
      <c r="Y75" s="24">
        <f t="shared" si="3"/>
        <v>0</v>
      </c>
      <c r="Z75" s="28">
        <f>Y75*Z6</f>
        <v>0</v>
      </c>
    </row>
    <row r="76" spans="1:26">
      <c r="A76" s="55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f t="shared" si="2"/>
        <v>0</v>
      </c>
      <c r="Y76" s="24">
        <f t="shared" si="3"/>
        <v>0</v>
      </c>
      <c r="Z76" s="28">
        <f>Y76*Z6</f>
        <v>0</v>
      </c>
    </row>
    <row r="77" spans="1:26">
      <c r="A77" s="55" t="s">
        <v>56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7">
        <f t="shared" si="2"/>
        <v>0</v>
      </c>
      <c r="Y77" s="24">
        <f t="shared" si="3"/>
        <v>0</v>
      </c>
      <c r="Z77" s="28">
        <f>Y77*Z6</f>
        <v>0</v>
      </c>
    </row>
    <row r="78" spans="1:26">
      <c r="A78" s="55" t="s">
        <v>110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7">
        <f t="shared" si="2"/>
        <v>0</v>
      </c>
      <c r="Y78" s="24">
        <f t="shared" si="3"/>
        <v>0</v>
      </c>
      <c r="Z78" s="28">
        <f>Y78*Z6</f>
        <v>0</v>
      </c>
    </row>
    <row r="79" spans="1:26">
      <c r="A79" s="55" t="s">
        <v>111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7">
        <f t="shared" si="2"/>
        <v>0</v>
      </c>
      <c r="Y79" s="24">
        <f t="shared" si="3"/>
        <v>0</v>
      </c>
      <c r="Z79" s="28">
        <f>Y79*Z6</f>
        <v>0</v>
      </c>
    </row>
    <row r="80" spans="1:26">
      <c r="A80" s="7" t="s">
        <v>112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7">
        <f t="shared" si="2"/>
        <v>0</v>
      </c>
      <c r="Y80" s="24">
        <f t="shared" si="3"/>
        <v>0</v>
      </c>
      <c r="Z80" s="28">
        <f>Y80*Z6</f>
        <v>0</v>
      </c>
    </row>
    <row r="81" spans="1:26" ht="30">
      <c r="A81" s="27" t="s">
        <v>113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7">
        <f t="shared" si="2"/>
        <v>0</v>
      </c>
      <c r="Y81" s="24">
        <f t="shared" si="3"/>
        <v>0</v>
      </c>
      <c r="Z81" s="28">
        <f>Y81*Z6</f>
        <v>0</v>
      </c>
    </row>
    <row r="82" spans="1:26">
      <c r="A82" s="7" t="s">
        <v>114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7">
        <f t="shared" si="2"/>
        <v>0</v>
      </c>
      <c r="Y82" s="24">
        <f t="shared" si="3"/>
        <v>0</v>
      </c>
      <c r="Z82" s="28">
        <f>Y82*Z6</f>
        <v>0</v>
      </c>
    </row>
    <row r="83" spans="1:26">
      <c r="A83" s="7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7">
        <f t="shared" si="2"/>
        <v>0</v>
      </c>
      <c r="Y83" s="24">
        <f t="shared" si="3"/>
        <v>0</v>
      </c>
      <c r="Z83" s="28">
        <f>Y83*Z6</f>
        <v>0</v>
      </c>
    </row>
    <row r="84" spans="1:26">
      <c r="A84" s="7" t="s">
        <v>116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7">
        <f t="shared" si="2"/>
        <v>0</v>
      </c>
      <c r="Y84" s="24">
        <f t="shared" si="3"/>
        <v>0</v>
      </c>
      <c r="Z84" s="28">
        <f>Y84*Z6</f>
        <v>0</v>
      </c>
    </row>
    <row r="85" spans="1:26">
      <c r="A85" s="7" t="s">
        <v>117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7">
        <f t="shared" si="2"/>
        <v>0</v>
      </c>
      <c r="Y85" s="24">
        <f t="shared" si="3"/>
        <v>0</v>
      </c>
      <c r="Z85" s="28">
        <f>Y85*Z6</f>
        <v>0</v>
      </c>
    </row>
    <row r="86" spans="1:26">
      <c r="A86" s="7" t="s">
        <v>118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7">
        <f t="shared" si="2"/>
        <v>0</v>
      </c>
      <c r="Y86" s="24">
        <f t="shared" si="3"/>
        <v>0</v>
      </c>
      <c r="Z86" s="28">
        <f>Y86*Z6</f>
        <v>0</v>
      </c>
    </row>
    <row r="87" spans="1:26">
      <c r="A87" s="7" t="s">
        <v>119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7">
        <f t="shared" si="2"/>
        <v>0</v>
      </c>
      <c r="Y87" s="24">
        <f t="shared" si="3"/>
        <v>0</v>
      </c>
      <c r="Z87" s="28">
        <f>Y87*Z6</f>
        <v>0</v>
      </c>
    </row>
    <row r="88" spans="1:26">
      <c r="A88" s="7" t="s">
        <v>120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7">
        <f t="shared" si="2"/>
        <v>0</v>
      </c>
      <c r="Y88" s="24">
        <f>X88</f>
        <v>0</v>
      </c>
      <c r="Z88" s="28">
        <f>Y88*Z6</f>
        <v>0</v>
      </c>
    </row>
    <row r="89" spans="1:26">
      <c r="A89" s="7" t="s">
        <v>121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7">
        <f t="shared" si="2"/>
        <v>0</v>
      </c>
      <c r="Y89" s="24">
        <f t="shared" ref="Y89:Y93" si="4">X89</f>
        <v>0</v>
      </c>
      <c r="Z89" s="28">
        <f>Y89*Z6</f>
        <v>0</v>
      </c>
    </row>
    <row r="90" spans="1:26">
      <c r="A90" s="7" t="s">
        <v>122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7">
        <f t="shared" si="2"/>
        <v>0</v>
      </c>
      <c r="Y90" s="24">
        <f t="shared" si="4"/>
        <v>0</v>
      </c>
      <c r="Z90" s="28">
        <f>Y90*Z6</f>
        <v>0</v>
      </c>
    </row>
    <row r="91" spans="1:26">
      <c r="A91" s="7" t="s">
        <v>123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7">
        <f t="shared" si="2"/>
        <v>0</v>
      </c>
      <c r="Y91" s="24">
        <f t="shared" si="4"/>
        <v>0</v>
      </c>
      <c r="Z91" s="28">
        <f>Y91*Z6</f>
        <v>0</v>
      </c>
    </row>
    <row r="92" spans="1:26">
      <c r="A92" s="1" t="s">
        <v>146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7">
        <f t="shared" si="2"/>
        <v>0</v>
      </c>
      <c r="Y92" s="24">
        <f t="shared" si="4"/>
        <v>0</v>
      </c>
      <c r="Z92" s="28">
        <f>Y92*Z6</f>
        <v>0</v>
      </c>
    </row>
    <row r="93" spans="1:26">
      <c r="A93" s="1" t="s">
        <v>143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7">
        <f t="shared" si="2"/>
        <v>0</v>
      </c>
      <c r="Y93" s="24">
        <f t="shared" si="4"/>
        <v>0</v>
      </c>
      <c r="Z93" s="28">
        <f>Y93*Z6</f>
        <v>0</v>
      </c>
    </row>
    <row r="94" spans="1:26">
      <c r="A94" s="1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1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1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1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1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1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1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1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1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1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1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mergeCells count="5">
    <mergeCell ref="S4:W4"/>
    <mergeCell ref="A5:A6"/>
    <mergeCell ref="B4:F4"/>
    <mergeCell ref="G4:I4"/>
    <mergeCell ref="J4:R4"/>
  </mergeCells>
  <pageMargins left="0.25" right="0.25" top="0.75" bottom="0.75" header="0.3" footer="0.3"/>
  <pageSetup paperSize="9"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topLeftCell="A4" workbookViewId="0">
      <pane xSplit="1" ySplit="3" topLeftCell="K79" activePane="bottomRight" state="frozen"/>
      <selection activeCell="A4" sqref="A4"/>
      <selection pane="topRight" activeCell="B4" sqref="B4"/>
      <selection pane="bottomLeft" activeCell="A7" sqref="A7"/>
      <selection pane="bottomRight" activeCell="N96" sqref="N96"/>
    </sheetView>
  </sheetViews>
  <sheetFormatPr defaultRowHeight="15"/>
  <cols>
    <col min="1" max="1" width="29.85546875" style="52" customWidth="1"/>
    <col min="2" max="2" width="9.28515625" customWidth="1"/>
    <col min="3" max="6" width="9.28515625" bestFit="1" customWidth="1"/>
    <col min="7" max="7" width="10.42578125" bestFit="1" customWidth="1"/>
    <col min="8" max="14" width="9.28515625" bestFit="1" customWidth="1"/>
    <col min="17" max="17" width="10.5703125" customWidth="1"/>
  </cols>
  <sheetData>
    <row r="1" spans="1:18" ht="9" customHeight="1" thickBot="1"/>
    <row r="2" spans="1:18" ht="15.75" hidden="1" thickBot="1"/>
    <row r="3" spans="1:18">
      <c r="M3" s="129" t="s">
        <v>52</v>
      </c>
    </row>
    <row r="4" spans="1:18">
      <c r="C4" t="s">
        <v>57</v>
      </c>
      <c r="M4" s="130"/>
    </row>
    <row r="5" spans="1:18" ht="39.75" customHeight="1">
      <c r="M5" s="131"/>
    </row>
    <row r="6" spans="1:18">
      <c r="A6" s="45"/>
      <c r="B6" s="46" t="s">
        <v>19</v>
      </c>
      <c r="C6" s="46" t="s">
        <v>20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  <c r="L6" s="50" t="s">
        <v>54</v>
      </c>
      <c r="M6" s="51">
        <v>1</v>
      </c>
    </row>
    <row r="7" spans="1:18">
      <c r="A7" s="7" t="s">
        <v>16</v>
      </c>
      <c r="B7" s="1">
        <f>'1д'!Y7</f>
        <v>0.09</v>
      </c>
      <c r="C7" s="1">
        <f>'2д'!Y7</f>
        <v>0.08</v>
      </c>
      <c r="D7" s="1">
        <f>'3д'!Y7</f>
        <v>7.0000000000000007E-2</v>
      </c>
      <c r="E7" s="1">
        <f>'4д'!Y7</f>
        <v>0.09</v>
      </c>
      <c r="F7" s="1">
        <f>'5д'!Y7</f>
        <v>0.11</v>
      </c>
      <c r="G7" s="1">
        <f>'6д'!Y7</f>
        <v>0.08</v>
      </c>
      <c r="H7" s="1">
        <f>'7д'!Y7</f>
        <v>0.11</v>
      </c>
      <c r="I7" s="1">
        <f>'8д'!Y7</f>
        <v>0.09</v>
      </c>
      <c r="J7" s="1">
        <f>'9д'!Y7</f>
        <v>9.3799999999999994E-2</v>
      </c>
      <c r="K7" s="1">
        <f>'10 д'!Y7</f>
        <v>0.04</v>
      </c>
      <c r="L7" s="1">
        <f>SUM(B7:K7)</f>
        <v>0.85379999999999989</v>
      </c>
      <c r="M7" s="64">
        <f>L7*M6</f>
        <v>0.85379999999999989</v>
      </c>
      <c r="P7" s="1">
        <v>70</v>
      </c>
      <c r="R7">
        <f>L7*P7</f>
        <v>59.765999999999991</v>
      </c>
    </row>
    <row r="8" spans="1:18">
      <c r="A8" s="7" t="s">
        <v>124</v>
      </c>
      <c r="B8" s="1">
        <f>'1д'!Y8</f>
        <v>0.03</v>
      </c>
      <c r="C8" s="1">
        <f>'2д'!Y8</f>
        <v>0.03</v>
      </c>
      <c r="D8" s="1">
        <f>'3д'!Y8</f>
        <v>0.03</v>
      </c>
      <c r="E8" s="1">
        <f>'4д'!Y8</f>
        <v>0.03</v>
      </c>
      <c r="F8" s="1">
        <f>'5д'!Y8</f>
        <v>0.03</v>
      </c>
      <c r="G8" s="1">
        <f>'6д'!Y8</f>
        <v>0.03</v>
      </c>
      <c r="H8" s="1">
        <f>'7д'!Y8</f>
        <v>0.03</v>
      </c>
      <c r="I8" s="1">
        <f>'8д'!Y8</f>
        <v>0.03</v>
      </c>
      <c r="J8" s="1">
        <f>'9д'!Y8</f>
        <v>0.03</v>
      </c>
      <c r="K8" s="1">
        <f>'10 д'!Y8</f>
        <v>0</v>
      </c>
      <c r="L8" s="1">
        <f t="shared" ref="L8:L71" si="0">SUM(B8:K8)</f>
        <v>0.27</v>
      </c>
      <c r="M8" s="64">
        <f>L8*M6</f>
        <v>0.27</v>
      </c>
      <c r="P8" s="1">
        <v>70</v>
      </c>
      <c r="R8">
        <f t="shared" ref="R8:R71" si="1">L8*P8</f>
        <v>18.900000000000002</v>
      </c>
    </row>
    <row r="9" spans="1:18">
      <c r="A9" s="53" t="s">
        <v>3</v>
      </c>
      <c r="B9" s="1">
        <f>'1д'!Y9</f>
        <v>8.9999999999999993E-3</v>
      </c>
      <c r="C9" s="1">
        <f>'2д'!Y9</f>
        <v>1.4999999999999999E-2</v>
      </c>
      <c r="D9" s="1">
        <f>'3д'!Y9</f>
        <v>5.0000000000000001E-3</v>
      </c>
      <c r="E9" s="1">
        <f>'4д'!Y9</f>
        <v>1.8800000000000001E-2</v>
      </c>
      <c r="F9" s="1">
        <f>'5д'!Y9</f>
        <v>1.4999999999999999E-2</v>
      </c>
      <c r="G9" s="1">
        <f>'6д'!Y9</f>
        <v>0.01</v>
      </c>
      <c r="H9" s="1">
        <f>'7д'!Y9</f>
        <v>0.01</v>
      </c>
      <c r="I9" s="1">
        <f>'8д'!Y9</f>
        <v>0.02</v>
      </c>
      <c r="J9" s="1">
        <f>'9д'!Y9</f>
        <v>5.0000000000000001E-3</v>
      </c>
      <c r="K9" s="1">
        <f>'10 д'!Y9</f>
        <v>0.01</v>
      </c>
      <c r="L9" s="1">
        <f t="shared" si="0"/>
        <v>0.11779999999999999</v>
      </c>
      <c r="M9" s="44">
        <f>L9*M6</f>
        <v>0.11779999999999999</v>
      </c>
      <c r="P9" s="1">
        <v>277.5</v>
      </c>
      <c r="R9">
        <f t="shared" si="1"/>
        <v>32.689499999999995</v>
      </c>
    </row>
    <row r="10" spans="1:18">
      <c r="A10" s="53" t="s">
        <v>7</v>
      </c>
      <c r="B10" s="1">
        <f>'1д'!Y10</f>
        <v>4.2500000000000003E-3</v>
      </c>
      <c r="C10" s="1">
        <f>'2д'!Y10</f>
        <v>4.0000000000000001E-3</v>
      </c>
      <c r="D10" s="1">
        <f>'3д'!Y10</f>
        <v>0.01</v>
      </c>
      <c r="E10" s="1">
        <f>'4д'!Y10</f>
        <v>7.0000000000000001E-3</v>
      </c>
      <c r="F10" s="1">
        <f>'5д'!Y10</f>
        <v>4.9000000000000007E-3</v>
      </c>
      <c r="G10" s="1">
        <f>'6д'!Y10</f>
        <v>4.9000000000000007E-3</v>
      </c>
      <c r="H10" s="1">
        <f>'7д'!Y10</f>
        <v>1.2E-2</v>
      </c>
      <c r="I10" s="1">
        <f>'8д'!Y10</f>
        <v>4.9000000000000007E-3</v>
      </c>
      <c r="J10" s="1">
        <f>'9д'!Y10</f>
        <v>4.0000000000000001E-3</v>
      </c>
      <c r="K10" s="1">
        <f>'10 д'!Y10</f>
        <v>4.9000000000000007E-3</v>
      </c>
      <c r="L10" s="1">
        <f t="shared" si="0"/>
        <v>6.0850000000000015E-2</v>
      </c>
      <c r="M10" s="44">
        <f>L10*M6</f>
        <v>6.0850000000000015E-2</v>
      </c>
      <c r="P10" s="1">
        <v>135</v>
      </c>
      <c r="R10">
        <f t="shared" si="1"/>
        <v>8.2147500000000022</v>
      </c>
    </row>
    <row r="11" spans="1:18">
      <c r="A11" s="53" t="s">
        <v>1</v>
      </c>
      <c r="B11" s="1">
        <f>'1д'!Y11</f>
        <v>0.1</v>
      </c>
      <c r="C11" s="1">
        <f>'2д'!Y11</f>
        <v>0.1</v>
      </c>
      <c r="D11" s="1">
        <f>'3д'!Y11</f>
        <v>0.16</v>
      </c>
      <c r="E11" s="1">
        <f>'4д'!Y11</f>
        <v>0.1</v>
      </c>
      <c r="F11" s="1">
        <f>'5д'!Y11</f>
        <v>0.1</v>
      </c>
      <c r="G11" s="1">
        <f>'6д'!Y11</f>
        <v>0.10199999999999999</v>
      </c>
      <c r="H11" s="1">
        <f>'7д'!Y11</f>
        <v>0.1</v>
      </c>
      <c r="I11" s="1">
        <f>'8д'!Y11</f>
        <v>0.1</v>
      </c>
      <c r="J11" s="1">
        <f>'9д'!Y11</f>
        <v>0.1</v>
      </c>
      <c r="K11" s="1">
        <f>'10 д'!Y11</f>
        <v>0.16</v>
      </c>
      <c r="L11" s="1">
        <f t="shared" si="0"/>
        <v>1.1219999999999999</v>
      </c>
      <c r="M11" s="44">
        <f>L11*M6</f>
        <v>1.1219999999999999</v>
      </c>
      <c r="P11" s="1">
        <v>68</v>
      </c>
      <c r="R11">
        <f t="shared" si="1"/>
        <v>76.295999999999992</v>
      </c>
    </row>
    <row r="12" spans="1:18">
      <c r="A12" s="53" t="s">
        <v>2</v>
      </c>
      <c r="B12" s="1">
        <f>'1д'!Y12</f>
        <v>2.1499999999999998E-2</v>
      </c>
      <c r="C12" s="1">
        <f>'2д'!Y12</f>
        <v>0.02</v>
      </c>
      <c r="D12" s="1">
        <f>'3д'!Y12</f>
        <v>2.0250000000000001E-2</v>
      </c>
      <c r="E12" s="1">
        <f>'4д'!Y12</f>
        <v>0.02</v>
      </c>
      <c r="F12" s="1">
        <f>'5д'!Y12</f>
        <v>2.0449999999999999E-2</v>
      </c>
      <c r="G12" s="1">
        <f>'6д'!Y12</f>
        <v>2.1950000000000001E-2</v>
      </c>
      <c r="H12" s="1">
        <f>'7д'!Y12</f>
        <v>2.0250000000000001E-2</v>
      </c>
      <c r="I12" s="1">
        <f>'8д'!Y12</f>
        <v>2.0449999999999999E-2</v>
      </c>
      <c r="J12" s="1">
        <f>'9д'!Y12</f>
        <v>0.02</v>
      </c>
      <c r="K12" s="1">
        <f>'10 д'!Y12</f>
        <v>2.0449999999999999E-2</v>
      </c>
      <c r="L12" s="1">
        <f t="shared" si="0"/>
        <v>0.20529999999999998</v>
      </c>
      <c r="M12" s="44">
        <f>L12*M6</f>
        <v>0.20529999999999998</v>
      </c>
      <c r="P12" s="1">
        <v>78</v>
      </c>
      <c r="R12">
        <f t="shared" si="1"/>
        <v>16.013399999999997</v>
      </c>
    </row>
    <row r="13" spans="1:18">
      <c r="A13" s="53" t="s">
        <v>10</v>
      </c>
      <c r="B13" s="1">
        <f>'1д'!Y13</f>
        <v>2.3000000000000004E-3</v>
      </c>
      <c r="C13" s="1">
        <f>'2д'!Y13</f>
        <v>2.2000000000000001E-3</v>
      </c>
      <c r="D13" s="1">
        <f>'3д'!Y13</f>
        <v>2.33E-3</v>
      </c>
      <c r="E13" s="1">
        <f>'4д'!Y13</f>
        <v>2.2000000000000001E-3</v>
      </c>
      <c r="F13" s="1">
        <f>'5д'!Y13</f>
        <v>2.4400000000000003E-3</v>
      </c>
      <c r="G13" s="1">
        <f>'6д'!Y13</f>
        <v>2.3400000000000001E-3</v>
      </c>
      <c r="H13" s="1">
        <f>'7д'!Y13</f>
        <v>1.83E-3</v>
      </c>
      <c r="I13" s="1">
        <f>'8д'!Y13</f>
        <v>2.6399999999999996E-3</v>
      </c>
      <c r="J13" s="1">
        <f>'9д'!Y13</f>
        <v>2E-3</v>
      </c>
      <c r="K13" s="1">
        <f>'10 д'!Y13</f>
        <v>2.4400000000000003E-3</v>
      </c>
      <c r="L13" s="1">
        <f t="shared" si="0"/>
        <v>2.2720000000000001E-2</v>
      </c>
      <c r="M13" s="44">
        <f>L13*M6</f>
        <v>2.2720000000000001E-2</v>
      </c>
      <c r="P13" s="1">
        <v>14.2</v>
      </c>
      <c r="R13">
        <f t="shared" si="1"/>
        <v>0.32262399999999997</v>
      </c>
    </row>
    <row r="14" spans="1:18">
      <c r="A14" s="53" t="s">
        <v>87</v>
      </c>
      <c r="B14" s="1">
        <f>'1д'!Y14</f>
        <v>0</v>
      </c>
      <c r="C14" s="1">
        <f>'2д'!Y14</f>
        <v>1E-3</v>
      </c>
      <c r="D14" s="1">
        <f>'3д'!Y14</f>
        <v>0</v>
      </c>
      <c r="E14" s="1">
        <f>'4д'!Y14</f>
        <v>1E-3</v>
      </c>
      <c r="F14" s="1">
        <f>'5д'!Y14</f>
        <v>0</v>
      </c>
      <c r="G14" s="1">
        <f>'6д'!Y14</f>
        <v>1E-3</v>
      </c>
      <c r="H14" s="1">
        <f>'7д'!Y14</f>
        <v>0</v>
      </c>
      <c r="I14" s="1">
        <f>'8д'!Y14</f>
        <v>1E-3</v>
      </c>
      <c r="J14" s="1">
        <f>'9д'!Y14</f>
        <v>0</v>
      </c>
      <c r="K14" s="1">
        <f>'10 д'!Y14</f>
        <v>0</v>
      </c>
      <c r="L14" s="1">
        <f t="shared" si="0"/>
        <v>4.0000000000000001E-3</v>
      </c>
      <c r="M14" s="44">
        <f>L14*M6</f>
        <v>4.0000000000000001E-3</v>
      </c>
      <c r="P14" s="1">
        <v>300</v>
      </c>
      <c r="R14">
        <f t="shared" si="1"/>
        <v>1.2</v>
      </c>
    </row>
    <row r="15" spans="1:18">
      <c r="A15" s="53" t="s">
        <v>88</v>
      </c>
      <c r="B15" s="1">
        <f>'1д'!Y15</f>
        <v>1E-3</v>
      </c>
      <c r="C15" s="1">
        <f>'2д'!Y15</f>
        <v>0</v>
      </c>
      <c r="D15" s="1">
        <f>'3д'!Y15</f>
        <v>0</v>
      </c>
      <c r="E15" s="1">
        <f>'4д'!Y15</f>
        <v>0</v>
      </c>
      <c r="F15" s="1">
        <f>'5д'!Y15</f>
        <v>1E-3</v>
      </c>
      <c r="G15" s="1">
        <f>'6д'!Y15</f>
        <v>0</v>
      </c>
      <c r="H15" s="1">
        <f>'7д'!Y15</f>
        <v>1E-3</v>
      </c>
      <c r="I15" s="1">
        <f>'8д'!Y15</f>
        <v>0</v>
      </c>
      <c r="J15" s="1">
        <f>'9д'!Y15</f>
        <v>1E-3</v>
      </c>
      <c r="K15" s="1">
        <f>'10 д'!Y15</f>
        <v>0</v>
      </c>
      <c r="L15" s="1">
        <f t="shared" si="0"/>
        <v>4.0000000000000001E-3</v>
      </c>
      <c r="M15" s="44">
        <f>L15*M6</f>
        <v>4.0000000000000001E-3</v>
      </c>
      <c r="P15" s="1">
        <v>600</v>
      </c>
      <c r="R15">
        <f t="shared" si="1"/>
        <v>2.4</v>
      </c>
    </row>
    <row r="16" spans="1:18">
      <c r="A16" s="53" t="s">
        <v>5</v>
      </c>
      <c r="B16" s="1">
        <f>'1д'!Y16</f>
        <v>0</v>
      </c>
      <c r="C16" s="1">
        <f>'2д'!Y16</f>
        <v>0</v>
      </c>
      <c r="D16" s="1">
        <f>'3д'!Y16</f>
        <v>0</v>
      </c>
      <c r="E16" s="1">
        <f>'4д'!Y16</f>
        <v>0</v>
      </c>
      <c r="F16" s="1">
        <f>'5д'!Y16</f>
        <v>0</v>
      </c>
      <c r="G16" s="1">
        <f>'6д'!Y16</f>
        <v>0</v>
      </c>
      <c r="H16" s="1">
        <f>'7д'!Y16</f>
        <v>0</v>
      </c>
      <c r="I16" s="1">
        <f>'8д'!Y16</f>
        <v>0</v>
      </c>
      <c r="J16" s="1">
        <f>'9д'!Y16</f>
        <v>0</v>
      </c>
      <c r="K16" s="1">
        <f>'10 д'!Y16</f>
        <v>0</v>
      </c>
      <c r="L16" s="1">
        <f t="shared" si="0"/>
        <v>0</v>
      </c>
      <c r="M16" s="44">
        <f>L16*M6</f>
        <v>0</v>
      </c>
      <c r="P16" s="1">
        <v>39</v>
      </c>
      <c r="R16">
        <f t="shared" si="1"/>
        <v>0</v>
      </c>
    </row>
    <row r="17" spans="1:18">
      <c r="A17" s="53" t="s">
        <v>89</v>
      </c>
      <c r="B17" s="1">
        <f>'1д'!Y17</f>
        <v>0</v>
      </c>
      <c r="C17" s="1">
        <f>'2д'!Y17</f>
        <v>0</v>
      </c>
      <c r="D17" s="1">
        <f>'3д'!Y17</f>
        <v>0</v>
      </c>
      <c r="E17" s="1">
        <f>'4д'!Y17</f>
        <v>0</v>
      </c>
      <c r="F17" s="1">
        <f>'5д'!Y17</f>
        <v>0</v>
      </c>
      <c r="G17" s="1">
        <f>'6д'!Y17</f>
        <v>0</v>
      </c>
      <c r="H17" s="1">
        <f>'7д'!Y17</f>
        <v>0</v>
      </c>
      <c r="I17" s="1">
        <f>'8д'!Y17</f>
        <v>0</v>
      </c>
      <c r="J17" s="1">
        <f>'9д'!Y17</f>
        <v>0</v>
      </c>
      <c r="K17" s="1">
        <f>'10 д'!Y17</f>
        <v>0</v>
      </c>
      <c r="L17" s="1">
        <f t="shared" si="0"/>
        <v>0</v>
      </c>
      <c r="M17" s="44">
        <f>L17*M6</f>
        <v>0</v>
      </c>
      <c r="P17" s="1">
        <v>13.9</v>
      </c>
      <c r="R17">
        <f t="shared" si="1"/>
        <v>0</v>
      </c>
    </row>
    <row r="18" spans="1:18">
      <c r="A18" s="53" t="s">
        <v>90</v>
      </c>
      <c r="B18" s="1">
        <f>'1д'!Y18</f>
        <v>0</v>
      </c>
      <c r="C18" s="1">
        <f>'2д'!Y18</f>
        <v>0</v>
      </c>
      <c r="D18" s="1">
        <f>'3д'!Y18</f>
        <v>0</v>
      </c>
      <c r="E18" s="1">
        <f>'4д'!Y18</f>
        <v>0</v>
      </c>
      <c r="F18" s="1">
        <f>'5д'!Y18</f>
        <v>0</v>
      </c>
      <c r="G18" s="1">
        <f>'6д'!Y18</f>
        <v>0</v>
      </c>
      <c r="H18" s="1">
        <f>'7д'!Y18</f>
        <v>0</v>
      </c>
      <c r="I18" s="1">
        <f>'8д'!Y18</f>
        <v>0</v>
      </c>
      <c r="J18" s="1">
        <f>'9д'!Y18</f>
        <v>0</v>
      </c>
      <c r="K18" s="1">
        <f>'10 д'!Y18</f>
        <v>0</v>
      </c>
      <c r="L18" s="1">
        <f t="shared" si="0"/>
        <v>0</v>
      </c>
      <c r="M18" s="44">
        <f>L18*M6</f>
        <v>0</v>
      </c>
      <c r="P18" s="1">
        <v>347</v>
      </c>
      <c r="R18">
        <f t="shared" si="1"/>
        <v>0</v>
      </c>
    </row>
    <row r="19" spans="1:18">
      <c r="A19" s="53" t="s">
        <v>91</v>
      </c>
      <c r="B19" s="1">
        <f>'1д'!Y19</f>
        <v>0</v>
      </c>
      <c r="C19" s="1">
        <f>'2д'!Y19</f>
        <v>0</v>
      </c>
      <c r="D19" s="1">
        <f>'3д'!Y19</f>
        <v>5.0000000000000001E-3</v>
      </c>
      <c r="E19" s="1">
        <f>'4д'!Y19</f>
        <v>0</v>
      </c>
      <c r="F19" s="1">
        <f>'5д'!Y19</f>
        <v>0</v>
      </c>
      <c r="G19" s="1">
        <f>'6д'!Y19</f>
        <v>0</v>
      </c>
      <c r="H19" s="1">
        <f>'7д'!Y19</f>
        <v>0</v>
      </c>
      <c r="I19" s="1">
        <f>'8д'!Y19</f>
        <v>0</v>
      </c>
      <c r="J19" s="1">
        <f>'9д'!Y19</f>
        <v>0</v>
      </c>
      <c r="K19" s="1">
        <f>'10 д'!Y19</f>
        <v>5.0000000000000001E-3</v>
      </c>
      <c r="L19" s="1">
        <f t="shared" si="0"/>
        <v>0.01</v>
      </c>
      <c r="M19" s="44">
        <f>L19*M6</f>
        <v>0.01</v>
      </c>
      <c r="P19" s="1">
        <v>177</v>
      </c>
      <c r="R19">
        <f t="shared" si="1"/>
        <v>1.77</v>
      </c>
    </row>
    <row r="20" spans="1:18">
      <c r="A20" s="53" t="s">
        <v>12</v>
      </c>
      <c r="B20" s="1">
        <f>'1д'!Y20</f>
        <v>5.0000000000000001E-3</v>
      </c>
      <c r="C20" s="1">
        <f>'2д'!Y20</f>
        <v>0</v>
      </c>
      <c r="D20" s="1">
        <f>'3д'!Y20</f>
        <v>0</v>
      </c>
      <c r="E20" s="1">
        <f>'4д'!Y20</f>
        <v>0</v>
      </c>
      <c r="F20" s="1">
        <f>'5д'!Y20</f>
        <v>0</v>
      </c>
      <c r="G20" s="1">
        <f>'6д'!Y20</f>
        <v>0</v>
      </c>
      <c r="H20" s="1">
        <f>'7д'!Y20</f>
        <v>0</v>
      </c>
      <c r="I20" s="1">
        <f>'8д'!Y20</f>
        <v>0</v>
      </c>
      <c r="J20" s="1">
        <f>'9д'!Y20</f>
        <v>0</v>
      </c>
      <c r="K20" s="1">
        <f>'10 д'!Y20</f>
        <v>0</v>
      </c>
      <c r="L20" s="1">
        <f t="shared" si="0"/>
        <v>5.0000000000000001E-3</v>
      </c>
      <c r="M20" s="44">
        <f>L20*M6</f>
        <v>5.0000000000000001E-3</v>
      </c>
      <c r="P20" s="1">
        <v>170</v>
      </c>
      <c r="R20">
        <f t="shared" si="1"/>
        <v>0.85</v>
      </c>
    </row>
    <row r="21" spans="1:18">
      <c r="A21" s="53" t="s">
        <v>92</v>
      </c>
      <c r="B21" s="1">
        <f>'1д'!Y21</f>
        <v>0</v>
      </c>
      <c r="C21" s="1">
        <f>'2д'!Y21</f>
        <v>0.02</v>
      </c>
      <c r="D21" s="1">
        <f>'3д'!Y21</f>
        <v>0</v>
      </c>
      <c r="E21" s="1">
        <f>'4д'!Y21</f>
        <v>0</v>
      </c>
      <c r="F21" s="1">
        <f>'5д'!Y21</f>
        <v>0</v>
      </c>
      <c r="G21" s="1">
        <f>'6д'!Y21</f>
        <v>0.02</v>
      </c>
      <c r="H21" s="1">
        <f>'7д'!Y21</f>
        <v>0</v>
      </c>
      <c r="I21" s="1">
        <f>'8д'!Y21</f>
        <v>0</v>
      </c>
      <c r="J21" s="1">
        <f>'9д'!Y21</f>
        <v>0</v>
      </c>
      <c r="K21" s="1">
        <f>'10 д'!Y21</f>
        <v>0</v>
      </c>
      <c r="L21" s="1">
        <f t="shared" si="0"/>
        <v>0.04</v>
      </c>
      <c r="M21" s="44">
        <f>L21*M6</f>
        <v>0.04</v>
      </c>
      <c r="P21" s="1">
        <v>220</v>
      </c>
      <c r="R21">
        <f t="shared" si="1"/>
        <v>8.8000000000000007</v>
      </c>
    </row>
    <row r="22" spans="1:18">
      <c r="A22" s="53" t="s">
        <v>14</v>
      </c>
      <c r="B22" s="1">
        <f>'1д'!Y22</f>
        <v>0</v>
      </c>
      <c r="C22" s="1">
        <f>'2д'!Y22</f>
        <v>0</v>
      </c>
      <c r="D22" s="1">
        <f>'3д'!Y22</f>
        <v>0</v>
      </c>
      <c r="E22" s="1">
        <f>'4д'!Y22</f>
        <v>0</v>
      </c>
      <c r="F22" s="1">
        <f>'5д'!Y22</f>
        <v>0</v>
      </c>
      <c r="G22" s="1">
        <f>'6д'!Y22</f>
        <v>0</v>
      </c>
      <c r="H22" s="1">
        <f>'7д'!Y22</f>
        <v>0</v>
      </c>
      <c r="I22" s="1">
        <f>'8д'!Y22</f>
        <v>0</v>
      </c>
      <c r="J22" s="1">
        <f>'9д'!Y22</f>
        <v>0</v>
      </c>
      <c r="K22" s="1">
        <f>'10 д'!Y22</f>
        <v>0</v>
      </c>
      <c r="L22" s="1">
        <f t="shared" si="0"/>
        <v>0</v>
      </c>
      <c r="M22" s="44">
        <f>L22*M6</f>
        <v>0</v>
      </c>
      <c r="P22" s="1">
        <v>165</v>
      </c>
      <c r="R22">
        <f t="shared" si="1"/>
        <v>0</v>
      </c>
    </row>
    <row r="23" spans="1:18">
      <c r="A23" s="7" t="s">
        <v>8</v>
      </c>
      <c r="B23" s="1">
        <f>'1д'!Y23</f>
        <v>0</v>
      </c>
      <c r="C23" s="1">
        <f>'2д'!Y23</f>
        <v>5.8000000000000003E-2</v>
      </c>
      <c r="D23" s="1">
        <f>'3д'!Y23</f>
        <v>0</v>
      </c>
      <c r="E23" s="1">
        <f>'4д'!Y23</f>
        <v>0</v>
      </c>
      <c r="F23" s="1">
        <f>'5д'!Y23</f>
        <v>0</v>
      </c>
      <c r="G23" s="1">
        <f>'6д'!Y23</f>
        <v>0.05</v>
      </c>
      <c r="H23" s="1">
        <f>'7д'!Y23</f>
        <v>0</v>
      </c>
      <c r="I23" s="1">
        <f>'8д'!Y23</f>
        <v>0.05</v>
      </c>
      <c r="J23" s="1">
        <f>'9д'!Y23</f>
        <v>0</v>
      </c>
      <c r="K23" s="1">
        <f>'10 д'!Y23</f>
        <v>0</v>
      </c>
      <c r="L23" s="1">
        <f t="shared" si="0"/>
        <v>0.15800000000000003</v>
      </c>
      <c r="M23" s="44">
        <f>L23*M6</f>
        <v>0.15800000000000003</v>
      </c>
      <c r="P23" s="1">
        <v>40</v>
      </c>
      <c r="R23">
        <f t="shared" si="1"/>
        <v>6.3200000000000012</v>
      </c>
    </row>
    <row r="24" spans="1:18">
      <c r="A24" s="7" t="s">
        <v>93</v>
      </c>
      <c r="B24" s="1">
        <f>'1д'!Y24</f>
        <v>0</v>
      </c>
      <c r="C24" s="1">
        <f>'2д'!Y24</f>
        <v>0</v>
      </c>
      <c r="D24" s="1">
        <f>'3д'!Y24</f>
        <v>0</v>
      </c>
      <c r="E24" s="1">
        <f>'4д'!Y24</f>
        <v>0</v>
      </c>
      <c r="F24" s="1">
        <f>'5д'!Y24</f>
        <v>0</v>
      </c>
      <c r="G24" s="1">
        <f>'6д'!Y24</f>
        <v>0</v>
      </c>
      <c r="H24" s="1">
        <f>'7д'!Y24</f>
        <v>0</v>
      </c>
      <c r="I24" s="1">
        <f>'8д'!Y24</f>
        <v>0</v>
      </c>
      <c r="J24" s="1">
        <f>'9д'!Y24</f>
        <v>8.0000000000000002E-3</v>
      </c>
      <c r="K24" s="1">
        <f>'10 д'!Y24</f>
        <v>0</v>
      </c>
      <c r="L24" s="1">
        <f t="shared" si="0"/>
        <v>8.0000000000000002E-3</v>
      </c>
      <c r="M24" s="44">
        <f>L24*M6</f>
        <v>8.0000000000000002E-3</v>
      </c>
      <c r="P24" s="1">
        <v>40</v>
      </c>
      <c r="R24">
        <f t="shared" si="1"/>
        <v>0.32</v>
      </c>
    </row>
    <row r="25" spans="1:18">
      <c r="A25" s="7" t="s">
        <v>31</v>
      </c>
      <c r="B25" s="1">
        <f>'1д'!Y25</f>
        <v>0</v>
      </c>
      <c r="C25" s="1">
        <f>'2д'!Y25</f>
        <v>0</v>
      </c>
      <c r="D25" s="1">
        <f>'3д'!Y25</f>
        <v>0</v>
      </c>
      <c r="E25" s="1">
        <f>'4д'!Y25</f>
        <v>0</v>
      </c>
      <c r="F25" s="1">
        <f>'5д'!Y25</f>
        <v>0.03</v>
      </c>
      <c r="G25" s="1">
        <f>'6д'!Y25</f>
        <v>1.0999999999999999E-2</v>
      </c>
      <c r="H25" s="1">
        <f>'7д'!Y25</f>
        <v>8.0000000000000002E-3</v>
      </c>
      <c r="I25" s="1">
        <f>'8д'!Y25</f>
        <v>0</v>
      </c>
      <c r="J25" s="1">
        <f>'9д'!Y25</f>
        <v>0</v>
      </c>
      <c r="K25" s="1">
        <f>'10 д'!Y25</f>
        <v>0.03</v>
      </c>
      <c r="L25" s="1">
        <f t="shared" si="0"/>
        <v>7.8999999999999987E-2</v>
      </c>
      <c r="M25" s="44">
        <f>L25*M6</f>
        <v>7.8999999999999987E-2</v>
      </c>
      <c r="P25" s="1">
        <v>38.5</v>
      </c>
      <c r="R25">
        <f t="shared" si="1"/>
        <v>3.0414999999999996</v>
      </c>
    </row>
    <row r="26" spans="1:18">
      <c r="A26" s="7" t="s">
        <v>32</v>
      </c>
      <c r="B26" s="1">
        <f>'1д'!Y26</f>
        <v>0.05</v>
      </c>
      <c r="C26" s="1">
        <f>'2д'!Y26</f>
        <v>0</v>
      </c>
      <c r="D26" s="1">
        <f>'3д'!Y26</f>
        <v>0</v>
      </c>
      <c r="E26" s="1">
        <f>'4д'!Y26</f>
        <v>2.8000000000000001E-2</v>
      </c>
      <c r="F26" s="1">
        <f>'5д'!Y26</f>
        <v>0</v>
      </c>
      <c r="G26" s="1">
        <f>'6д'!Y26</f>
        <v>0</v>
      </c>
      <c r="H26" s="1">
        <f>'7д'!Y26</f>
        <v>0</v>
      </c>
      <c r="I26" s="1">
        <f>'8д'!Y26</f>
        <v>0</v>
      </c>
      <c r="J26" s="1">
        <f>'9д'!Y26</f>
        <v>2.5000000000000001E-2</v>
      </c>
      <c r="K26" s="1">
        <f>'10 д'!Y26</f>
        <v>0</v>
      </c>
      <c r="L26" s="1">
        <f t="shared" si="0"/>
        <v>0.10300000000000001</v>
      </c>
      <c r="M26" s="44">
        <f>L26*M6</f>
        <v>0.10300000000000001</v>
      </c>
      <c r="P26" s="1">
        <v>70</v>
      </c>
      <c r="R26">
        <f t="shared" si="1"/>
        <v>7.2100000000000009</v>
      </c>
    </row>
    <row r="27" spans="1:18">
      <c r="A27" s="7" t="s">
        <v>33</v>
      </c>
      <c r="B27" s="1">
        <f>'1д'!Y27</f>
        <v>0</v>
      </c>
      <c r="C27" s="1">
        <f>'2д'!Y27</f>
        <v>0</v>
      </c>
      <c r="D27" s="1">
        <f>'3д'!Y27</f>
        <v>0</v>
      </c>
      <c r="E27" s="1">
        <f>'4д'!Y27</f>
        <v>0</v>
      </c>
      <c r="F27" s="1">
        <f>'5д'!Y27</f>
        <v>0</v>
      </c>
      <c r="G27" s="1">
        <f>'6д'!Y27</f>
        <v>0</v>
      </c>
      <c r="H27" s="1">
        <f>'7д'!Y27</f>
        <v>2.5000000000000001E-2</v>
      </c>
      <c r="I27" s="1">
        <f>'8д'!Y27</f>
        <v>0</v>
      </c>
      <c r="J27" s="1">
        <f>'9д'!Y27</f>
        <v>0</v>
      </c>
      <c r="K27" s="1">
        <f>'10 д'!Y27</f>
        <v>0</v>
      </c>
      <c r="L27" s="1">
        <f t="shared" si="0"/>
        <v>2.5000000000000001E-2</v>
      </c>
      <c r="M27" s="44">
        <f>L27*M6</f>
        <v>2.5000000000000001E-2</v>
      </c>
      <c r="P27" s="1">
        <v>36</v>
      </c>
      <c r="R27">
        <f t="shared" si="1"/>
        <v>0.9</v>
      </c>
    </row>
    <row r="28" spans="1:18">
      <c r="A28" s="7" t="s">
        <v>34</v>
      </c>
      <c r="B28" s="1">
        <f>'1д'!Y28</f>
        <v>0</v>
      </c>
      <c r="C28" s="1">
        <f>'2д'!Y28</f>
        <v>0</v>
      </c>
      <c r="D28" s="1">
        <f>'3д'!Y28</f>
        <v>0</v>
      </c>
      <c r="E28" s="1">
        <f>'4д'!Y28</f>
        <v>0</v>
      </c>
      <c r="F28" s="1">
        <f>'5д'!Y28</f>
        <v>9.1999999999999998E-3</v>
      </c>
      <c r="G28" s="1">
        <f>'6д'!Y28</f>
        <v>0</v>
      </c>
      <c r="H28" s="1">
        <f>'7д'!Y28</f>
        <v>0</v>
      </c>
      <c r="I28" s="1">
        <f>'8д'!Y28</f>
        <v>9.1999999999999998E-3</v>
      </c>
      <c r="J28" s="1">
        <f>'9д'!Y28</f>
        <v>0</v>
      </c>
      <c r="K28" s="1">
        <f>'10 д'!Y28</f>
        <v>0</v>
      </c>
      <c r="L28" s="1">
        <f t="shared" si="0"/>
        <v>1.84E-2</v>
      </c>
      <c r="M28" s="44">
        <f>L28*M6</f>
        <v>1.84E-2</v>
      </c>
      <c r="P28" s="1">
        <v>30</v>
      </c>
      <c r="R28">
        <f t="shared" si="1"/>
        <v>0.55200000000000005</v>
      </c>
    </row>
    <row r="29" spans="1:18">
      <c r="A29" s="7" t="s">
        <v>35</v>
      </c>
      <c r="B29" s="1">
        <f>'1д'!Y29</f>
        <v>0.03</v>
      </c>
      <c r="C29" s="1">
        <f>'2д'!Y29</f>
        <v>0</v>
      </c>
      <c r="D29" s="1">
        <f>'3д'!Y29</f>
        <v>0</v>
      </c>
      <c r="E29" s="1">
        <f>'4д'!Y29</f>
        <v>0</v>
      </c>
      <c r="F29" s="1">
        <f>'5д'!Y29</f>
        <v>0</v>
      </c>
      <c r="G29" s="1">
        <f>'6д'!Y29</f>
        <v>1.4999999999999999E-2</v>
      </c>
      <c r="H29" s="1">
        <f>'7д'!Y29</f>
        <v>0.05</v>
      </c>
      <c r="I29" s="1">
        <f>'8д'!Y29</f>
        <v>0</v>
      </c>
      <c r="J29" s="1">
        <f>'9д'!Y29</f>
        <v>0</v>
      </c>
      <c r="K29" s="1">
        <f>'10 д'!Y29</f>
        <v>0</v>
      </c>
      <c r="L29" s="1">
        <f t="shared" si="0"/>
        <v>9.5000000000000001E-2</v>
      </c>
      <c r="M29" s="44">
        <f>L29*M6</f>
        <v>9.5000000000000001E-2</v>
      </c>
      <c r="P29" s="1">
        <v>96</v>
      </c>
      <c r="R29">
        <f t="shared" si="1"/>
        <v>9.120000000000001</v>
      </c>
    </row>
    <row r="30" spans="1:18">
      <c r="A30" s="7" t="s">
        <v>36</v>
      </c>
      <c r="B30" s="1">
        <f>'1д'!Y30</f>
        <v>0</v>
      </c>
      <c r="C30" s="1">
        <f>'2д'!Y30</f>
        <v>0</v>
      </c>
      <c r="D30" s="1">
        <f>'3д'!Y30</f>
        <v>0.03</v>
      </c>
      <c r="E30" s="1">
        <f>'4д'!Y30</f>
        <v>0</v>
      </c>
      <c r="F30" s="1">
        <f>'5д'!Y30</f>
        <v>0</v>
      </c>
      <c r="G30" s="1">
        <f>'6д'!Y30</f>
        <v>0</v>
      </c>
      <c r="H30" s="1">
        <f>'7д'!Y30</f>
        <v>0</v>
      </c>
      <c r="I30" s="1">
        <f>'8д'!Y30</f>
        <v>0</v>
      </c>
      <c r="J30" s="1">
        <f>'9д'!Y30</f>
        <v>0</v>
      </c>
      <c r="K30" s="1">
        <f>'10 д'!Y30</f>
        <v>0</v>
      </c>
      <c r="L30" s="1">
        <f t="shared" si="0"/>
        <v>0.03</v>
      </c>
      <c r="M30" s="44">
        <f>L30*M6</f>
        <v>0.03</v>
      </c>
      <c r="P30" s="1">
        <v>34</v>
      </c>
      <c r="R30">
        <f t="shared" si="1"/>
        <v>1.02</v>
      </c>
    </row>
    <row r="31" spans="1:18">
      <c r="A31" s="7" t="s">
        <v>37</v>
      </c>
      <c r="B31" s="1">
        <f>'1д'!Y31</f>
        <v>0</v>
      </c>
      <c r="C31" s="1">
        <f>'2д'!Y31</f>
        <v>2.5000000000000001E-2</v>
      </c>
      <c r="D31" s="1">
        <f>'3д'!Y31</f>
        <v>0</v>
      </c>
      <c r="E31" s="1">
        <f>'4д'!Y31</f>
        <v>0</v>
      </c>
      <c r="F31" s="1">
        <f>'5д'!Y31</f>
        <v>0</v>
      </c>
      <c r="G31" s="1">
        <f>'6д'!Y31</f>
        <v>0</v>
      </c>
      <c r="H31" s="1">
        <f>'7д'!Y31</f>
        <v>0</v>
      </c>
      <c r="I31" s="1">
        <f>'8д'!Y31</f>
        <v>2.5000000000000001E-2</v>
      </c>
      <c r="J31" s="1">
        <f>'9д'!Y31</f>
        <v>0</v>
      </c>
      <c r="K31" s="1">
        <f>'10 д'!Y31</f>
        <v>0</v>
      </c>
      <c r="L31" s="1">
        <f t="shared" si="0"/>
        <v>0.05</v>
      </c>
      <c r="M31" s="44">
        <f>L31*M6</f>
        <v>0.05</v>
      </c>
      <c r="P31" s="1">
        <v>50</v>
      </c>
      <c r="R31">
        <f t="shared" si="1"/>
        <v>2.5</v>
      </c>
    </row>
    <row r="32" spans="1:18">
      <c r="A32" s="7" t="s">
        <v>38</v>
      </c>
      <c r="B32" s="1">
        <f>'1д'!Y32</f>
        <v>0</v>
      </c>
      <c r="C32" s="1">
        <f>'2д'!Y32</f>
        <v>0</v>
      </c>
      <c r="D32" s="1">
        <f>'3д'!Y32</f>
        <v>0</v>
      </c>
      <c r="E32" s="1">
        <f>'4д'!Y32</f>
        <v>0</v>
      </c>
      <c r="F32" s="1">
        <f>'5д'!Y32</f>
        <v>0</v>
      </c>
      <c r="G32" s="1">
        <f>'6д'!Y32</f>
        <v>0</v>
      </c>
      <c r="H32" s="1">
        <f>'7д'!Y32</f>
        <v>0</v>
      </c>
      <c r="I32" s="1">
        <f>'8д'!Y32</f>
        <v>0</v>
      </c>
      <c r="J32" s="1">
        <f>'9д'!Y32</f>
        <v>0</v>
      </c>
      <c r="K32" s="1">
        <f>'10 д'!Y32</f>
        <v>0</v>
      </c>
      <c r="L32" s="1">
        <f t="shared" si="0"/>
        <v>0</v>
      </c>
      <c r="M32" s="44">
        <f>L32*M6</f>
        <v>0</v>
      </c>
      <c r="P32" s="1">
        <v>28</v>
      </c>
      <c r="R32">
        <f t="shared" si="1"/>
        <v>0</v>
      </c>
    </row>
    <row r="33" spans="1:18">
      <c r="A33" s="7" t="s">
        <v>43</v>
      </c>
      <c r="B33" s="1">
        <f>'1д'!Y33</f>
        <v>0</v>
      </c>
      <c r="C33" s="1">
        <f>'2д'!Y33</f>
        <v>0</v>
      </c>
      <c r="D33" s="1">
        <f>'3д'!Y33</f>
        <v>1.6E-2</v>
      </c>
      <c r="E33" s="1">
        <f>'4д'!Y33</f>
        <v>6.3E-2</v>
      </c>
      <c r="F33" s="1">
        <f>'5д'!Y33</f>
        <v>0</v>
      </c>
      <c r="G33" s="1">
        <f>'6д'!Y33</f>
        <v>0</v>
      </c>
      <c r="H33" s="1">
        <f>'7д'!Y33</f>
        <v>0</v>
      </c>
      <c r="I33" s="1">
        <f>'8д'!Y33</f>
        <v>0</v>
      </c>
      <c r="J33" s="1">
        <f>'9д'!Y33</f>
        <v>6.3E-2</v>
      </c>
      <c r="K33" s="1">
        <f>'10 д'!Y33</f>
        <v>1.6E-2</v>
      </c>
      <c r="L33" s="1">
        <f t="shared" si="0"/>
        <v>0.15800000000000003</v>
      </c>
      <c r="M33" s="44">
        <f>L33*M6</f>
        <v>0.15800000000000003</v>
      </c>
      <c r="P33" s="1">
        <v>42</v>
      </c>
      <c r="R33">
        <f t="shared" si="1"/>
        <v>6.636000000000001</v>
      </c>
    </row>
    <row r="34" spans="1:18">
      <c r="A34" s="7" t="s">
        <v>94</v>
      </c>
      <c r="B34" s="1">
        <f>'1д'!Y34</f>
        <v>0</v>
      </c>
      <c r="C34" s="1">
        <f>'2д'!Y34</f>
        <v>1.4999999999999999E-2</v>
      </c>
      <c r="D34" s="1">
        <f>'3д'!Y34</f>
        <v>0</v>
      </c>
      <c r="E34" s="1">
        <f>'4д'!Y34</f>
        <v>0</v>
      </c>
      <c r="F34" s="1">
        <f>'5д'!Y34</f>
        <v>0</v>
      </c>
      <c r="G34" s="1">
        <f>'6д'!Y34</f>
        <v>0</v>
      </c>
      <c r="H34" s="1">
        <f>'7д'!Y34</f>
        <v>9.6000000000000002E-2</v>
      </c>
      <c r="I34" s="1">
        <f>'8д'!Y34</f>
        <v>0</v>
      </c>
      <c r="J34" s="1">
        <f>'9д'!Y34</f>
        <v>1.4999999999999999E-2</v>
      </c>
      <c r="K34" s="1">
        <f>'10 д'!Y34</f>
        <v>0</v>
      </c>
      <c r="L34" s="1">
        <f t="shared" si="0"/>
        <v>0.126</v>
      </c>
      <c r="M34" s="44">
        <f>L34*M6</f>
        <v>0.126</v>
      </c>
      <c r="N34" s="43"/>
      <c r="P34" s="1">
        <v>265</v>
      </c>
      <c r="R34">
        <f t="shared" si="1"/>
        <v>33.39</v>
      </c>
    </row>
    <row r="35" spans="1:18">
      <c r="A35" s="7" t="s">
        <v>95</v>
      </c>
      <c r="B35" s="1">
        <f>'1д'!Y35</f>
        <v>0</v>
      </c>
      <c r="C35" s="1">
        <f>'2д'!Y35</f>
        <v>0</v>
      </c>
      <c r="D35" s="1">
        <f>'3д'!Y35</f>
        <v>0</v>
      </c>
      <c r="E35" s="1">
        <f>'4д'!Y35</f>
        <v>0</v>
      </c>
      <c r="F35" s="1">
        <f>'5д'!Y35</f>
        <v>0</v>
      </c>
      <c r="G35" s="1">
        <f>'6д'!Y35</f>
        <v>0</v>
      </c>
      <c r="H35" s="1">
        <f>'7д'!Y35</f>
        <v>0</v>
      </c>
      <c r="I35" s="1">
        <f>'8д'!Y35</f>
        <v>0</v>
      </c>
      <c r="J35" s="1">
        <f>'9д'!Y35</f>
        <v>0</v>
      </c>
      <c r="K35" s="1">
        <f>'10 д'!Y35</f>
        <v>0</v>
      </c>
      <c r="L35" s="1">
        <f t="shared" si="0"/>
        <v>0</v>
      </c>
      <c r="M35" s="44">
        <f>L35*M6</f>
        <v>0</v>
      </c>
      <c r="N35" s="43"/>
      <c r="P35" s="1">
        <v>454</v>
      </c>
      <c r="R35">
        <f t="shared" si="1"/>
        <v>0</v>
      </c>
    </row>
    <row r="36" spans="1:18">
      <c r="A36" s="7" t="s">
        <v>39</v>
      </c>
      <c r="B36" s="1">
        <f>'1д'!Y36</f>
        <v>0</v>
      </c>
      <c r="C36" s="1">
        <f>'2д'!Y36</f>
        <v>0</v>
      </c>
      <c r="D36" s="1">
        <f>'3д'!Y36</f>
        <v>7.3999999999999996E-2</v>
      </c>
      <c r="E36" s="1">
        <f>'4д'!Y36</f>
        <v>0</v>
      </c>
      <c r="F36" s="1">
        <f>'5д'!Y36</f>
        <v>0</v>
      </c>
      <c r="G36" s="1">
        <f>'6д'!Y36</f>
        <v>0</v>
      </c>
      <c r="H36" s="1">
        <f>'7д'!Y36</f>
        <v>0</v>
      </c>
      <c r="I36" s="1">
        <f>'8д'!Y36</f>
        <v>0</v>
      </c>
      <c r="J36" s="1">
        <f>'9д'!Y36</f>
        <v>0</v>
      </c>
      <c r="K36" s="1">
        <f>'10 д'!Y36</f>
        <v>0</v>
      </c>
      <c r="L36" s="1">
        <f t="shared" si="0"/>
        <v>7.3999999999999996E-2</v>
      </c>
      <c r="M36" s="44">
        <f>L36*M6</f>
        <v>7.3999999999999996E-2</v>
      </c>
      <c r="P36" s="1">
        <v>405</v>
      </c>
      <c r="R36">
        <f t="shared" si="1"/>
        <v>29.97</v>
      </c>
    </row>
    <row r="37" spans="1:18">
      <c r="A37" s="7" t="s">
        <v>85</v>
      </c>
      <c r="B37" s="1">
        <f>'1д'!Y37</f>
        <v>0</v>
      </c>
      <c r="C37" s="1">
        <f>'2д'!Y37</f>
        <v>0</v>
      </c>
      <c r="D37" s="1">
        <f>'3д'!Y37</f>
        <v>0</v>
      </c>
      <c r="E37" s="1">
        <f>'4д'!Y37</f>
        <v>0</v>
      </c>
      <c r="F37" s="1">
        <f>'5д'!Y37</f>
        <v>0</v>
      </c>
      <c r="G37" s="1">
        <f>'6д'!Y37</f>
        <v>0</v>
      </c>
      <c r="H37" s="1">
        <f>'7д'!Y37</f>
        <v>0</v>
      </c>
      <c r="I37" s="1">
        <f>'8д'!Y37</f>
        <v>0</v>
      </c>
      <c r="J37" s="1">
        <f>'9д'!Y37</f>
        <v>0</v>
      </c>
      <c r="K37" s="1">
        <f>'10 д'!Y37</f>
        <v>0</v>
      </c>
      <c r="L37" s="1">
        <f t="shared" si="0"/>
        <v>0</v>
      </c>
      <c r="M37" s="44">
        <f>L37*M6</f>
        <v>0</v>
      </c>
      <c r="P37" s="1">
        <v>453</v>
      </c>
      <c r="R37">
        <f t="shared" si="1"/>
        <v>0</v>
      </c>
    </row>
    <row r="38" spans="1:18">
      <c r="A38" s="7" t="s">
        <v>96</v>
      </c>
      <c r="B38" s="1">
        <f>'1д'!Y38</f>
        <v>0</v>
      </c>
      <c r="C38" s="1">
        <f>'2д'!Y38</f>
        <v>0</v>
      </c>
      <c r="D38" s="1">
        <f>'3д'!Y38</f>
        <v>0</v>
      </c>
      <c r="E38" s="1">
        <f>'4д'!Y38</f>
        <v>0</v>
      </c>
      <c r="F38" s="1">
        <f>'5д'!Y38</f>
        <v>0</v>
      </c>
      <c r="G38" s="1">
        <f>'6д'!Y38</f>
        <v>0</v>
      </c>
      <c r="H38" s="1">
        <f>'7д'!Y38</f>
        <v>0</v>
      </c>
      <c r="I38" s="1">
        <f>'8д'!Y38</f>
        <v>0</v>
      </c>
      <c r="J38" s="1">
        <f>'9д'!Y38</f>
        <v>0</v>
      </c>
      <c r="K38" s="1">
        <f>'10 д'!Y38</f>
        <v>0</v>
      </c>
      <c r="L38" s="1">
        <f t="shared" si="0"/>
        <v>0</v>
      </c>
      <c r="M38" s="44">
        <f>L38*M6</f>
        <v>0</v>
      </c>
      <c r="P38" s="1">
        <v>245</v>
      </c>
      <c r="R38">
        <f t="shared" si="1"/>
        <v>0</v>
      </c>
    </row>
    <row r="39" spans="1:18">
      <c r="A39" s="7" t="s">
        <v>41</v>
      </c>
      <c r="B39" s="1">
        <f>'1д'!Y39</f>
        <v>0</v>
      </c>
      <c r="C39" s="1">
        <f>'2д'!Y39</f>
        <v>0</v>
      </c>
      <c r="D39" s="1">
        <f>'3д'!Y39</f>
        <v>0</v>
      </c>
      <c r="E39" s="1">
        <f>'4д'!Y39</f>
        <v>0</v>
      </c>
      <c r="F39" s="1">
        <f>'5д'!Y39</f>
        <v>0</v>
      </c>
      <c r="G39" s="1">
        <f>'6д'!Y39</f>
        <v>0</v>
      </c>
      <c r="H39" s="1">
        <f>'7д'!Y39</f>
        <v>0</v>
      </c>
      <c r="I39" s="1">
        <f>'8д'!Y39</f>
        <v>0</v>
      </c>
      <c r="J39" s="1">
        <f>'9д'!Y39</f>
        <v>0</v>
      </c>
      <c r="K39" s="1">
        <f>'10 д'!Y39</f>
        <v>0</v>
      </c>
      <c r="L39" s="1">
        <f t="shared" si="0"/>
        <v>0</v>
      </c>
      <c r="M39" s="44">
        <f>L39*M6</f>
        <v>0</v>
      </c>
      <c r="P39" s="1">
        <v>150</v>
      </c>
      <c r="R39">
        <f t="shared" si="1"/>
        <v>0</v>
      </c>
    </row>
    <row r="40" spans="1:18">
      <c r="A40" s="7" t="s">
        <v>125</v>
      </c>
      <c r="B40" s="1">
        <f>'1д'!Y40</f>
        <v>0</v>
      </c>
      <c r="C40" s="1">
        <f>'2д'!Y40</f>
        <v>0</v>
      </c>
      <c r="D40" s="1">
        <f>'3д'!Y40</f>
        <v>0</v>
      </c>
      <c r="E40" s="1">
        <f>'4д'!Y40</f>
        <v>0</v>
      </c>
      <c r="F40" s="1">
        <f>'5д'!Y40</f>
        <v>0</v>
      </c>
      <c r="G40" s="1">
        <f>'6д'!Y40</f>
        <v>0</v>
      </c>
      <c r="H40" s="1">
        <f>'7д'!Y40</f>
        <v>0</v>
      </c>
      <c r="I40" s="1">
        <f>'8д'!Y40</f>
        <v>0</v>
      </c>
      <c r="J40" s="1">
        <f>'9д'!Y40</f>
        <v>0</v>
      </c>
      <c r="K40" s="1">
        <f>'10 д'!Y40</f>
        <v>0</v>
      </c>
      <c r="L40" s="1">
        <f t="shared" si="0"/>
        <v>0</v>
      </c>
      <c r="M40" s="44">
        <f>L40*M6</f>
        <v>0</v>
      </c>
      <c r="N40" s="41">
        <f>M40/0.04</f>
        <v>0</v>
      </c>
      <c r="O40" t="s">
        <v>144</v>
      </c>
      <c r="P40" s="1">
        <v>375</v>
      </c>
      <c r="R40">
        <f t="shared" si="1"/>
        <v>0</v>
      </c>
    </row>
    <row r="41" spans="1:18">
      <c r="A41" s="7" t="s">
        <v>11</v>
      </c>
      <c r="B41" s="1">
        <f>'1д'!Y41</f>
        <v>0</v>
      </c>
      <c r="C41" s="1">
        <f>'2д'!Y41</f>
        <v>0</v>
      </c>
      <c r="D41" s="1">
        <f>'3д'!Y41</f>
        <v>0</v>
      </c>
      <c r="E41" s="1">
        <f>'4д'!Y41</f>
        <v>0</v>
      </c>
      <c r="F41" s="1">
        <f>'5д'!Y41</f>
        <v>1.55E-2</v>
      </c>
      <c r="G41" s="1">
        <f>'6д'!Y41</f>
        <v>0</v>
      </c>
      <c r="H41" s="1">
        <f>'7д'!Y41</f>
        <v>1.55E-2</v>
      </c>
      <c r="I41" s="1">
        <f>'8д'!Y41</f>
        <v>0</v>
      </c>
      <c r="J41" s="1">
        <f>'9д'!Y41</f>
        <v>0</v>
      </c>
      <c r="K41" s="1">
        <f>'10 д'!Y41</f>
        <v>0</v>
      </c>
      <c r="L41" s="1">
        <f t="shared" si="0"/>
        <v>3.1E-2</v>
      </c>
      <c r="M41" s="44">
        <f>L41*M6</f>
        <v>3.1E-2</v>
      </c>
      <c r="P41" s="1">
        <v>402</v>
      </c>
      <c r="R41">
        <f t="shared" si="1"/>
        <v>12.462</v>
      </c>
    </row>
    <row r="42" spans="1:18">
      <c r="A42" s="7" t="s">
        <v>40</v>
      </c>
      <c r="B42" s="1">
        <f>'1д'!Y42</f>
        <v>0</v>
      </c>
      <c r="C42" s="1">
        <f>'2д'!Y42</f>
        <v>0</v>
      </c>
      <c r="D42" s="1">
        <f>'3д'!Y42</f>
        <v>0</v>
      </c>
      <c r="E42" s="1">
        <f>'4д'!Y42</f>
        <v>0</v>
      </c>
      <c r="F42" s="1">
        <f>'5д'!Y42</f>
        <v>0</v>
      </c>
      <c r="G42" s="1">
        <f>'6д'!Y42</f>
        <v>0</v>
      </c>
      <c r="H42" s="1">
        <f>'7д'!Y42</f>
        <v>0</v>
      </c>
      <c r="I42" s="1">
        <f>'8д'!Y42</f>
        <v>0</v>
      </c>
      <c r="J42" s="1">
        <f>'9д'!Y42</f>
        <v>0</v>
      </c>
      <c r="K42" s="1">
        <f>'10 д'!Y42</f>
        <v>0</v>
      </c>
      <c r="L42" s="1">
        <f t="shared" si="0"/>
        <v>0</v>
      </c>
      <c r="M42" s="44">
        <f>L42*M6</f>
        <v>0</v>
      </c>
      <c r="P42" s="1">
        <v>192</v>
      </c>
      <c r="R42">
        <f t="shared" si="1"/>
        <v>0</v>
      </c>
    </row>
    <row r="43" spans="1:18">
      <c r="A43" s="7" t="s">
        <v>42</v>
      </c>
      <c r="B43" s="1">
        <f>'1д'!Y43</f>
        <v>0</v>
      </c>
      <c r="C43" s="1">
        <f>'2д'!Y43</f>
        <v>0</v>
      </c>
      <c r="D43" s="1">
        <f>'3д'!Y43</f>
        <v>0</v>
      </c>
      <c r="E43" s="1">
        <f>'4д'!Y43</f>
        <v>0</v>
      </c>
      <c r="F43" s="1">
        <f>'5д'!Y43</f>
        <v>0</v>
      </c>
      <c r="G43" s="1">
        <f>'6д'!Y43</f>
        <v>0</v>
      </c>
      <c r="H43" s="1">
        <f>'7д'!Y43</f>
        <v>0</v>
      </c>
      <c r="I43" s="1">
        <f>'8д'!Y43</f>
        <v>0</v>
      </c>
      <c r="J43" s="1">
        <f>'9д'!Y43</f>
        <v>0</v>
      </c>
      <c r="K43" s="1">
        <f>'10 д'!Y43</f>
        <v>0</v>
      </c>
      <c r="L43" s="1">
        <f t="shared" si="0"/>
        <v>0</v>
      </c>
      <c r="M43" s="44">
        <f>L43*M6</f>
        <v>0</v>
      </c>
      <c r="P43" s="1">
        <v>186</v>
      </c>
      <c r="R43">
        <f t="shared" si="1"/>
        <v>0</v>
      </c>
    </row>
    <row r="44" spans="1:18">
      <c r="A44" s="7" t="s">
        <v>97</v>
      </c>
      <c r="B44" s="1">
        <f>'1д'!Y44</f>
        <v>0.1</v>
      </c>
      <c r="C44" s="1">
        <f>'2д'!Y44</f>
        <v>0</v>
      </c>
      <c r="D44" s="1">
        <f>'3д'!Y44</f>
        <v>0</v>
      </c>
      <c r="E44" s="1">
        <f>'4д'!Y44</f>
        <v>0</v>
      </c>
      <c r="F44" s="1">
        <f>'5д'!Y44</f>
        <v>0</v>
      </c>
      <c r="G44" s="1">
        <f>'6д'!Y44</f>
        <v>0</v>
      </c>
      <c r="H44" s="1">
        <f>'7д'!Y44</f>
        <v>0</v>
      </c>
      <c r="I44" s="1">
        <f>'8д'!Y44</f>
        <v>0</v>
      </c>
      <c r="J44" s="1">
        <f>'9д'!Y44</f>
        <v>0</v>
      </c>
      <c r="K44" s="1">
        <f>'10 д'!Y44</f>
        <v>0</v>
      </c>
      <c r="L44" s="1">
        <f t="shared" si="0"/>
        <v>0.1</v>
      </c>
      <c r="M44" s="44">
        <f>L44*M6</f>
        <v>0.1</v>
      </c>
      <c r="P44" s="1">
        <v>186</v>
      </c>
      <c r="R44">
        <f t="shared" si="1"/>
        <v>18.600000000000001</v>
      </c>
    </row>
    <row r="45" spans="1:18">
      <c r="A45" s="7" t="s">
        <v>98</v>
      </c>
      <c r="B45" s="1">
        <f>'1д'!Y45</f>
        <v>0</v>
      </c>
      <c r="C45" s="1">
        <f>'2д'!Y45</f>
        <v>0</v>
      </c>
      <c r="D45" s="1">
        <f>'3д'!Y45</f>
        <v>0</v>
      </c>
      <c r="E45" s="1">
        <f>'4д'!Y45</f>
        <v>0</v>
      </c>
      <c r="F45" s="1">
        <f>'5д'!Y45</f>
        <v>0</v>
      </c>
      <c r="G45" s="1">
        <f>'6д'!Y45</f>
        <v>0.1</v>
      </c>
      <c r="H45" s="1">
        <f>'7д'!Y45</f>
        <v>0</v>
      </c>
      <c r="I45" s="1">
        <f>'8д'!Y45</f>
        <v>0</v>
      </c>
      <c r="J45" s="1">
        <f>'9д'!Y45</f>
        <v>0</v>
      </c>
      <c r="K45" s="1">
        <f>'10 д'!Y45</f>
        <v>0</v>
      </c>
      <c r="L45" s="1">
        <f t="shared" si="0"/>
        <v>0.1</v>
      </c>
      <c r="M45" s="44">
        <f>L45*M6</f>
        <v>0.1</v>
      </c>
      <c r="P45" s="1">
        <v>186</v>
      </c>
      <c r="R45">
        <f t="shared" si="1"/>
        <v>18.600000000000001</v>
      </c>
    </row>
    <row r="46" spans="1:18">
      <c r="A46" s="7" t="s">
        <v>99</v>
      </c>
      <c r="B46" s="1">
        <f>'1д'!Y46</f>
        <v>0</v>
      </c>
      <c r="C46" s="1">
        <f>'2д'!Y46</f>
        <v>0</v>
      </c>
      <c r="D46" s="1">
        <f>'3д'!Y46</f>
        <v>0</v>
      </c>
      <c r="E46" s="1">
        <f>'4д'!Y46</f>
        <v>0</v>
      </c>
      <c r="F46" s="1">
        <f>'5д'!Y46</f>
        <v>0.1</v>
      </c>
      <c r="G46" s="1">
        <f>'6д'!Y46</f>
        <v>0</v>
      </c>
      <c r="H46" s="1">
        <f>'7д'!Y46</f>
        <v>0</v>
      </c>
      <c r="I46" s="1">
        <f>'8д'!Y46</f>
        <v>0</v>
      </c>
      <c r="J46" s="1">
        <f>'9д'!Y46</f>
        <v>0</v>
      </c>
      <c r="K46" s="1">
        <f>'10 д'!Y46</f>
        <v>0.1</v>
      </c>
      <c r="L46" s="1">
        <f t="shared" si="0"/>
        <v>0.2</v>
      </c>
      <c r="M46" s="44">
        <f>L46*M6</f>
        <v>0.2</v>
      </c>
      <c r="P46" s="1">
        <v>186</v>
      </c>
      <c r="R46">
        <f t="shared" si="1"/>
        <v>37.200000000000003</v>
      </c>
    </row>
    <row r="47" spans="1:18">
      <c r="A47" s="7" t="s">
        <v>100</v>
      </c>
      <c r="B47" s="1">
        <f>'1д'!Y47</f>
        <v>0</v>
      </c>
      <c r="C47" s="1">
        <f>'2д'!Y47</f>
        <v>0.1</v>
      </c>
      <c r="D47" s="1">
        <f>'3д'!Y47</f>
        <v>0</v>
      </c>
      <c r="E47" s="1">
        <f>'4д'!Y47</f>
        <v>0</v>
      </c>
      <c r="F47" s="1">
        <f>'5д'!Y47</f>
        <v>0</v>
      </c>
      <c r="G47" s="1">
        <f>'6д'!Y47</f>
        <v>0</v>
      </c>
      <c r="H47" s="1">
        <f>'7д'!Y47</f>
        <v>0</v>
      </c>
      <c r="I47" s="1">
        <f>'8д'!Y47</f>
        <v>0</v>
      </c>
      <c r="J47" s="1">
        <f>'9д'!Y47</f>
        <v>0.1</v>
      </c>
      <c r="K47" s="1">
        <f>'10 д'!Y47</f>
        <v>0</v>
      </c>
      <c r="L47" s="1">
        <f t="shared" si="0"/>
        <v>0.2</v>
      </c>
      <c r="M47" s="44">
        <f>L47*M6</f>
        <v>0.2</v>
      </c>
      <c r="P47" s="1">
        <v>186</v>
      </c>
      <c r="R47">
        <f t="shared" si="1"/>
        <v>37.200000000000003</v>
      </c>
    </row>
    <row r="48" spans="1:18">
      <c r="A48" s="7" t="s">
        <v>101</v>
      </c>
      <c r="B48" s="1">
        <f>'1д'!Y48</f>
        <v>0</v>
      </c>
      <c r="C48" s="1">
        <f>'2д'!Y48</f>
        <v>0</v>
      </c>
      <c r="D48" s="1">
        <f>'3д'!Y48</f>
        <v>0</v>
      </c>
      <c r="E48" s="1">
        <f>'4д'!Y48</f>
        <v>0</v>
      </c>
      <c r="F48" s="1">
        <f>'5д'!Y48</f>
        <v>0</v>
      </c>
      <c r="G48" s="1">
        <f>'6д'!Y48</f>
        <v>0</v>
      </c>
      <c r="H48" s="1">
        <f>'7д'!Y48</f>
        <v>0</v>
      </c>
      <c r="I48" s="1">
        <f>'8д'!Y48</f>
        <v>0.1</v>
      </c>
      <c r="J48" s="1">
        <f>'9д'!Y48</f>
        <v>0</v>
      </c>
      <c r="K48" s="1">
        <f>'10 д'!Y48</f>
        <v>0</v>
      </c>
      <c r="L48" s="1">
        <f t="shared" si="0"/>
        <v>0.1</v>
      </c>
      <c r="M48" s="44">
        <f>L48*M6</f>
        <v>0.1</v>
      </c>
      <c r="P48" s="1">
        <v>186</v>
      </c>
      <c r="R48">
        <f t="shared" si="1"/>
        <v>18.600000000000001</v>
      </c>
    </row>
    <row r="49" spans="1:18">
      <c r="A49" s="7" t="s">
        <v>102</v>
      </c>
      <c r="B49" s="1">
        <f>'1д'!Y49</f>
        <v>0</v>
      </c>
      <c r="C49" s="1">
        <f>'2д'!Y49</f>
        <v>0</v>
      </c>
      <c r="D49" s="1">
        <f>'3д'!Y49</f>
        <v>0</v>
      </c>
      <c r="E49" s="1">
        <f>'4д'!Y49</f>
        <v>0.1</v>
      </c>
      <c r="F49" s="1">
        <f>'5д'!Y49</f>
        <v>0</v>
      </c>
      <c r="G49" s="1">
        <f>'6д'!Y49</f>
        <v>0</v>
      </c>
      <c r="H49" s="1">
        <f>'7д'!Y49</f>
        <v>0</v>
      </c>
      <c r="I49" s="1">
        <f>'8д'!Y49</f>
        <v>0</v>
      </c>
      <c r="J49" s="1">
        <f>'9д'!Y49</f>
        <v>0</v>
      </c>
      <c r="K49" s="1">
        <f>'10 д'!Y49</f>
        <v>0</v>
      </c>
      <c r="L49" s="1">
        <f t="shared" si="0"/>
        <v>0.1</v>
      </c>
      <c r="M49" s="44">
        <f>L49*M6</f>
        <v>0.1</v>
      </c>
      <c r="P49" s="1">
        <v>186</v>
      </c>
      <c r="R49">
        <f t="shared" si="1"/>
        <v>18.600000000000001</v>
      </c>
    </row>
    <row r="50" spans="1:18">
      <c r="A50" s="1" t="s">
        <v>145</v>
      </c>
      <c r="B50" s="1">
        <f>'1д'!Y50</f>
        <v>0</v>
      </c>
      <c r="C50" s="1">
        <f>'2д'!Y50</f>
        <v>0</v>
      </c>
      <c r="D50" s="1">
        <f>'3д'!Y50</f>
        <v>0</v>
      </c>
      <c r="E50" s="1">
        <f>'4д'!Y50</f>
        <v>0</v>
      </c>
      <c r="F50" s="1">
        <f>'5д'!Y50</f>
        <v>0</v>
      </c>
      <c r="G50" s="1">
        <f>'6д'!Y50</f>
        <v>0</v>
      </c>
      <c r="H50" s="1">
        <f>'7д'!Y50</f>
        <v>0</v>
      </c>
      <c r="I50" s="1">
        <f>'8д'!Y50</f>
        <v>0</v>
      </c>
      <c r="J50" s="1">
        <f>'9д'!Y50</f>
        <v>0</v>
      </c>
      <c r="K50" s="1">
        <f>'10 д'!Y50</f>
        <v>0</v>
      </c>
      <c r="L50" s="1">
        <f t="shared" si="0"/>
        <v>0</v>
      </c>
      <c r="M50" s="44">
        <f>L50*M6</f>
        <v>0</v>
      </c>
      <c r="P50" s="1">
        <v>186</v>
      </c>
      <c r="R50">
        <f t="shared" si="1"/>
        <v>0</v>
      </c>
    </row>
    <row r="51" spans="1:18">
      <c r="A51" s="7" t="s">
        <v>44</v>
      </c>
      <c r="B51" s="1">
        <f>'1д'!Y51</f>
        <v>0.02</v>
      </c>
      <c r="C51" s="1">
        <f>'2д'!Y51</f>
        <v>0</v>
      </c>
      <c r="D51" s="1">
        <f>'3д'!Y51</f>
        <v>4.7159999999999994E-2</v>
      </c>
      <c r="E51" s="1">
        <f>'4д'!Y51</f>
        <v>0.05</v>
      </c>
      <c r="F51" s="1">
        <f>'5д'!Y51</f>
        <v>0.03</v>
      </c>
      <c r="G51" s="1">
        <f>'6д'!Y51</f>
        <v>0.02</v>
      </c>
      <c r="H51" s="1">
        <f>'7д'!Y51</f>
        <v>4.7159999999999994E-2</v>
      </c>
      <c r="I51" s="1">
        <f>'8д'!Y51</f>
        <v>0.03</v>
      </c>
      <c r="J51" s="1">
        <f>'9д'!Y51</f>
        <v>0</v>
      </c>
      <c r="K51" s="1">
        <f>'10 д'!Y51</f>
        <v>0</v>
      </c>
      <c r="L51" s="1">
        <f t="shared" si="0"/>
        <v>0.24432000000000001</v>
      </c>
      <c r="M51" s="44">
        <f>L51*M6</f>
        <v>0.24432000000000001</v>
      </c>
      <c r="P51" s="1">
        <v>45.6</v>
      </c>
      <c r="R51">
        <f t="shared" si="1"/>
        <v>11.140992000000001</v>
      </c>
    </row>
    <row r="52" spans="1:18">
      <c r="A52" s="7" t="s">
        <v>45</v>
      </c>
      <c r="B52" s="1">
        <f>'1д'!Y52</f>
        <v>2.1399999999999999E-2</v>
      </c>
      <c r="C52" s="1">
        <f>'2д'!Y52</f>
        <v>0.08</v>
      </c>
      <c r="D52" s="1">
        <f>'3д'!Y52</f>
        <v>0.2054</v>
      </c>
      <c r="E52" s="1">
        <f>'4д'!Y52</f>
        <v>3.2000000000000001E-2</v>
      </c>
      <c r="F52" s="1">
        <f>'5д'!Y52</f>
        <v>0.23419999999999999</v>
      </c>
      <c r="G52" s="1">
        <f>'6д'!Y52</f>
        <v>2.1399999999999999E-2</v>
      </c>
      <c r="H52" s="1">
        <f>'7д'!Y52</f>
        <v>0.08</v>
      </c>
      <c r="I52" s="1">
        <f>'8д'!Y52</f>
        <v>2.7199999999999998E-2</v>
      </c>
      <c r="J52" s="1">
        <f>'9д'!Y52</f>
        <v>0.08</v>
      </c>
      <c r="K52" s="1">
        <f>'10 д'!Y52</f>
        <v>0.2248</v>
      </c>
      <c r="L52" s="1">
        <f t="shared" si="0"/>
        <v>1.0063999999999997</v>
      </c>
      <c r="M52" s="44">
        <f>L52*M6</f>
        <v>1.0063999999999997</v>
      </c>
      <c r="P52" s="1">
        <v>35</v>
      </c>
      <c r="R52">
        <f t="shared" si="1"/>
        <v>35.22399999999999</v>
      </c>
    </row>
    <row r="53" spans="1:18">
      <c r="A53" s="7" t="s">
        <v>6</v>
      </c>
      <c r="B53" s="1">
        <f>'1д'!Y53</f>
        <v>9.5999999999999992E-3</v>
      </c>
      <c r="C53" s="1">
        <f>'2д'!Y53</f>
        <v>9.5999999999999992E-3</v>
      </c>
      <c r="D53" s="1">
        <f>'3д'!Y53</f>
        <v>2.3299999999999998E-2</v>
      </c>
      <c r="E53" s="1">
        <f>'4д'!Y53</f>
        <v>9.5999999999999992E-3</v>
      </c>
      <c r="F53" s="1">
        <f>'5д'!Y53</f>
        <v>1.095E-2</v>
      </c>
      <c r="G53" s="1">
        <f>'6д'!Y53</f>
        <v>1.095E-2</v>
      </c>
      <c r="H53" s="1">
        <f>'7д'!Y53</f>
        <v>2.3299999999999998E-2</v>
      </c>
      <c r="I53" s="1">
        <f>'8д'!Y53</f>
        <v>1.095E-2</v>
      </c>
      <c r="J53" s="1">
        <f>'9д'!Y53</f>
        <v>9.5999999999999992E-3</v>
      </c>
      <c r="K53" s="1">
        <f>'10 д'!Y53</f>
        <v>1.095E-2</v>
      </c>
      <c r="L53" s="1">
        <f t="shared" si="0"/>
        <v>0.1288</v>
      </c>
      <c r="M53" s="44">
        <f>L53*M6</f>
        <v>0.1288</v>
      </c>
      <c r="P53" s="1">
        <v>35</v>
      </c>
      <c r="R53">
        <f t="shared" si="1"/>
        <v>4.508</v>
      </c>
    </row>
    <row r="54" spans="1:18">
      <c r="A54" s="7" t="s">
        <v>9</v>
      </c>
      <c r="B54" s="1">
        <f>'1д'!Y54</f>
        <v>1.2500000000000001E-2</v>
      </c>
      <c r="C54" s="1">
        <f>'2д'!Y54</f>
        <v>0.01</v>
      </c>
      <c r="D54" s="1">
        <f>'3д'!Y54</f>
        <v>1.7500000000000002E-2</v>
      </c>
      <c r="E54" s="1">
        <f>'4д'!Y54</f>
        <v>0.01</v>
      </c>
      <c r="F54" s="1">
        <f>'5д'!Y54</f>
        <v>1.2999999999999999E-2</v>
      </c>
      <c r="G54" s="1">
        <f>'6д'!Y54</f>
        <v>1.55E-2</v>
      </c>
      <c r="H54" s="1">
        <f>'7д'!Y54</f>
        <v>3.85E-2</v>
      </c>
      <c r="I54" s="1">
        <f>'8д'!Y54</f>
        <v>1.2999999999999999E-2</v>
      </c>
      <c r="J54" s="1">
        <f>'9д'!Y54</f>
        <v>0.01</v>
      </c>
      <c r="K54" s="1">
        <f>'10 д'!Y54</f>
        <v>1.2999999999999999E-2</v>
      </c>
      <c r="L54" s="1">
        <f t="shared" si="0"/>
        <v>0.15300000000000002</v>
      </c>
      <c r="M54" s="44">
        <f>L54*M6</f>
        <v>0.15300000000000002</v>
      </c>
      <c r="P54" s="1">
        <v>45</v>
      </c>
      <c r="R54">
        <f t="shared" si="1"/>
        <v>6.8850000000000016</v>
      </c>
    </row>
    <row r="55" spans="1:18">
      <c r="A55" s="7" t="s">
        <v>46</v>
      </c>
      <c r="B55" s="1">
        <f>'1д'!Y55</f>
        <v>0.04</v>
      </c>
      <c r="C55" s="1">
        <f>'2д'!Y55</f>
        <v>0</v>
      </c>
      <c r="D55" s="1">
        <f>'3д'!Y55</f>
        <v>0</v>
      </c>
      <c r="E55" s="1">
        <f>'4д'!Y55</f>
        <v>7.2749999999999995E-2</v>
      </c>
      <c r="F55" s="1">
        <f>'5д'!Y55</f>
        <v>0</v>
      </c>
      <c r="G55" s="1">
        <f>'6д'!Y55</f>
        <v>0.04</v>
      </c>
      <c r="H55" s="1">
        <f>'7д'!Y55</f>
        <v>0</v>
      </c>
      <c r="I55" s="1">
        <f>'8д'!Y55</f>
        <v>0</v>
      </c>
      <c r="J55" s="1">
        <f>'9д'!Y55</f>
        <v>0</v>
      </c>
      <c r="K55" s="1">
        <f>'10 д'!Y55</f>
        <v>0</v>
      </c>
      <c r="L55" s="1">
        <f t="shared" si="0"/>
        <v>0.15275</v>
      </c>
      <c r="M55" s="44">
        <f>L55*M6</f>
        <v>0.15275</v>
      </c>
      <c r="P55" s="1">
        <v>35</v>
      </c>
      <c r="R55">
        <f t="shared" si="1"/>
        <v>5.3462499999999995</v>
      </c>
    </row>
    <row r="56" spans="1:18">
      <c r="A56" s="1" t="s">
        <v>103</v>
      </c>
      <c r="B56" s="1">
        <f>'1д'!Y56</f>
        <v>3.5000000000000001E-3</v>
      </c>
      <c r="C56" s="1">
        <f>'2д'!Y56</f>
        <v>0</v>
      </c>
      <c r="D56" s="1">
        <f>'3д'!Y56</f>
        <v>6.0000000000000001E-3</v>
      </c>
      <c r="E56" s="1">
        <f>'4д'!Y56</f>
        <v>2E-3</v>
      </c>
      <c r="F56" s="1">
        <f>'5д'!Y56</f>
        <v>7.4999999999999997E-3</v>
      </c>
      <c r="G56" s="1">
        <f>'6д'!Y56</f>
        <v>9.4999999999999998E-3</v>
      </c>
      <c r="H56" s="1">
        <f>'7д'!Y56</f>
        <v>4.4999999999999997E-3</v>
      </c>
      <c r="I56" s="1">
        <f>'8д'!Y56</f>
        <v>7.4999999999999997E-3</v>
      </c>
      <c r="J56" s="1">
        <f>'9д'!Y56</f>
        <v>0</v>
      </c>
      <c r="K56" s="1">
        <f>'10 д'!Y56</f>
        <v>7.4999999999999997E-3</v>
      </c>
      <c r="L56" s="1">
        <f t="shared" si="0"/>
        <v>4.7999999999999994E-2</v>
      </c>
      <c r="M56" s="44">
        <f>L56*M6</f>
        <v>4.7999999999999994E-2</v>
      </c>
      <c r="P56" s="1">
        <v>200</v>
      </c>
      <c r="R56">
        <f t="shared" si="1"/>
        <v>9.6</v>
      </c>
    </row>
    <row r="57" spans="1:18">
      <c r="A57" s="7" t="s">
        <v>15</v>
      </c>
      <c r="B57" s="1">
        <f>'1д'!Y57</f>
        <v>0</v>
      </c>
      <c r="C57" s="1">
        <f>'2д'!Y57</f>
        <v>0</v>
      </c>
      <c r="D57" s="1">
        <f>'3д'!Y57</f>
        <v>0</v>
      </c>
      <c r="E57" s="1">
        <f>'4д'!Y57</f>
        <v>0</v>
      </c>
      <c r="F57" s="1">
        <f>'5д'!Y57</f>
        <v>0</v>
      </c>
      <c r="G57" s="1">
        <f>'6д'!Y57</f>
        <v>0</v>
      </c>
      <c r="H57" s="1">
        <f>'7д'!Y57</f>
        <v>0</v>
      </c>
      <c r="I57" s="1">
        <f>'8д'!Y57</f>
        <v>0</v>
      </c>
      <c r="J57" s="1">
        <f>'9д'!Y57</f>
        <v>0</v>
      </c>
      <c r="K57" s="1">
        <f>'10 д'!Y57</f>
        <v>0</v>
      </c>
      <c r="L57" s="1">
        <f t="shared" si="0"/>
        <v>0</v>
      </c>
      <c r="M57" s="44">
        <f>L57*M6</f>
        <v>0</v>
      </c>
      <c r="P57" s="1">
        <v>92</v>
      </c>
      <c r="R57">
        <f t="shared" si="1"/>
        <v>0</v>
      </c>
    </row>
    <row r="58" spans="1:18">
      <c r="A58" s="7" t="s">
        <v>126</v>
      </c>
      <c r="B58" s="1">
        <f>'1д'!Y58</f>
        <v>0</v>
      </c>
      <c r="C58" s="1">
        <f>'2д'!Y58</f>
        <v>0</v>
      </c>
      <c r="D58" s="1">
        <f>'3д'!Y58</f>
        <v>0</v>
      </c>
      <c r="E58" s="1">
        <f>'4д'!Y58</f>
        <v>0</v>
      </c>
      <c r="F58" s="1">
        <f>'5д'!Y58</f>
        <v>0</v>
      </c>
      <c r="G58" s="1">
        <f>'6д'!Y58</f>
        <v>0</v>
      </c>
      <c r="H58" s="1">
        <f>'7д'!Y58</f>
        <v>0</v>
      </c>
      <c r="I58" s="1">
        <f>'8д'!Y58</f>
        <v>0</v>
      </c>
      <c r="J58" s="1">
        <f>'9д'!Y58</f>
        <v>0</v>
      </c>
      <c r="K58" s="1">
        <f>'10 д'!Y58</f>
        <v>0</v>
      </c>
      <c r="L58" s="1">
        <f t="shared" si="0"/>
        <v>0</v>
      </c>
      <c r="M58" s="44">
        <f>L58*M6</f>
        <v>0</v>
      </c>
      <c r="P58" s="1">
        <v>86</v>
      </c>
      <c r="R58">
        <f t="shared" si="1"/>
        <v>0</v>
      </c>
    </row>
    <row r="59" spans="1:18">
      <c r="A59" s="7" t="s">
        <v>84</v>
      </c>
      <c r="B59" s="1">
        <f>'1д'!Y59</f>
        <v>0</v>
      </c>
      <c r="C59" s="1">
        <f>'2д'!Y59</f>
        <v>0</v>
      </c>
      <c r="D59" s="1">
        <f>'3д'!Y59</f>
        <v>0</v>
      </c>
      <c r="E59" s="1">
        <f>'4д'!Y59</f>
        <v>0</v>
      </c>
      <c r="F59" s="1">
        <f>'5д'!Y59</f>
        <v>0</v>
      </c>
      <c r="G59" s="1">
        <f>'6д'!Y59</f>
        <v>0</v>
      </c>
      <c r="H59" s="1">
        <f>'7д'!Y59</f>
        <v>0</v>
      </c>
      <c r="I59" s="1">
        <f>'8д'!Y59</f>
        <v>0</v>
      </c>
      <c r="J59" s="1">
        <f>'9д'!Y59</f>
        <v>0</v>
      </c>
      <c r="K59" s="1">
        <f>'10 д'!Y59</f>
        <v>0</v>
      </c>
      <c r="L59" s="1">
        <f t="shared" si="0"/>
        <v>0</v>
      </c>
      <c r="M59" s="44">
        <f>L59*M6</f>
        <v>0</v>
      </c>
      <c r="P59" s="1">
        <v>81</v>
      </c>
      <c r="R59">
        <f t="shared" si="1"/>
        <v>0</v>
      </c>
    </row>
    <row r="60" spans="1:18">
      <c r="A60" s="7" t="s">
        <v>104</v>
      </c>
      <c r="B60" s="1">
        <f>'1д'!Y60</f>
        <v>0</v>
      </c>
      <c r="C60" s="1">
        <f>'2д'!Y60</f>
        <v>0</v>
      </c>
      <c r="D60" s="1">
        <f>'3д'!Y60</f>
        <v>1.7999999999999999E-2</v>
      </c>
      <c r="E60" s="1">
        <f>'4д'!Y60</f>
        <v>0</v>
      </c>
      <c r="F60" s="1">
        <f>'5д'!Y60</f>
        <v>0</v>
      </c>
      <c r="G60" s="1">
        <f>'6д'!Y60</f>
        <v>0</v>
      </c>
      <c r="H60" s="1">
        <f>'7д'!Y60</f>
        <v>1.7999999999999999E-2</v>
      </c>
      <c r="I60" s="1">
        <f>'8д'!Y60</f>
        <v>0</v>
      </c>
      <c r="J60" s="1">
        <f>'9д'!Y60</f>
        <v>0</v>
      </c>
      <c r="K60" s="1">
        <f>'10 д'!Y60</f>
        <v>0</v>
      </c>
      <c r="L60" s="1">
        <f t="shared" si="0"/>
        <v>3.5999999999999997E-2</v>
      </c>
      <c r="M60" s="44">
        <f>L60*M6</f>
        <v>3.5999999999999997E-2</v>
      </c>
      <c r="P60" s="1">
        <v>120</v>
      </c>
      <c r="R60">
        <f t="shared" si="1"/>
        <v>4.3199999999999994</v>
      </c>
    </row>
    <row r="61" spans="1:18">
      <c r="A61" s="7" t="s">
        <v>105</v>
      </c>
      <c r="B61" s="1">
        <f>'1д'!Y61</f>
        <v>0</v>
      </c>
      <c r="C61" s="1">
        <f>'2д'!Y61</f>
        <v>0</v>
      </c>
      <c r="D61" s="1">
        <f>'3д'!Y61</f>
        <v>0</v>
      </c>
      <c r="E61" s="1">
        <f>'4д'!Y61</f>
        <v>0</v>
      </c>
      <c r="F61" s="1">
        <f>'5д'!Y61</f>
        <v>0</v>
      </c>
      <c r="G61" s="1">
        <f>'6д'!Y61</f>
        <v>0</v>
      </c>
      <c r="H61" s="1">
        <f>'7д'!Y61</f>
        <v>0</v>
      </c>
      <c r="I61" s="1">
        <f>'8д'!Y61</f>
        <v>0</v>
      </c>
      <c r="J61" s="1">
        <f>'9д'!Y61</f>
        <v>0</v>
      </c>
      <c r="K61" s="1">
        <f>'10 д'!Y61</f>
        <v>0</v>
      </c>
      <c r="L61" s="1">
        <f t="shared" si="0"/>
        <v>0</v>
      </c>
      <c r="M61" s="44">
        <f>L61*M6</f>
        <v>0</v>
      </c>
      <c r="P61" s="1">
        <v>150</v>
      </c>
      <c r="R61">
        <f t="shared" si="1"/>
        <v>0</v>
      </c>
    </row>
    <row r="62" spans="1:18">
      <c r="A62" s="7" t="s">
        <v>47</v>
      </c>
      <c r="B62" s="1">
        <f>'1д'!Y62</f>
        <v>6.3E-2</v>
      </c>
      <c r="C62" s="1">
        <f>'2д'!Y62</f>
        <v>0</v>
      </c>
      <c r="D62" s="1">
        <f>'3д'!Y62</f>
        <v>0</v>
      </c>
      <c r="E62" s="1">
        <f>'4д'!Y62</f>
        <v>0</v>
      </c>
      <c r="F62" s="1">
        <f>'5д'!Y62</f>
        <v>3.3000000000000002E-2</v>
      </c>
      <c r="G62" s="1">
        <f>'6д'!Y62</f>
        <v>6.3E-2</v>
      </c>
      <c r="H62" s="1">
        <f>'7д'!Y62</f>
        <v>0</v>
      </c>
      <c r="I62" s="1">
        <f>'8д'!Y62</f>
        <v>0</v>
      </c>
      <c r="J62" s="1">
        <f>'9д'!Y62</f>
        <v>6.3E-2</v>
      </c>
      <c r="K62" s="1">
        <f>'10 д'!Y62</f>
        <v>3.3000000000000002E-2</v>
      </c>
      <c r="L62" s="1">
        <f t="shared" si="0"/>
        <v>0.255</v>
      </c>
      <c r="M62" s="44">
        <f>L62*M6</f>
        <v>0.255</v>
      </c>
      <c r="P62" s="1">
        <v>100</v>
      </c>
      <c r="R62">
        <f t="shared" si="1"/>
        <v>25.5</v>
      </c>
    </row>
    <row r="63" spans="1:18">
      <c r="A63" s="7" t="s">
        <v>48</v>
      </c>
      <c r="B63" s="1">
        <f>'1д'!Y63</f>
        <v>0</v>
      </c>
      <c r="C63" s="1">
        <f>'2д'!Y63</f>
        <v>6.3E-2</v>
      </c>
      <c r="D63" s="1">
        <f>'3д'!Y63</f>
        <v>0</v>
      </c>
      <c r="E63" s="1">
        <f>'4д'!Y63</f>
        <v>0</v>
      </c>
      <c r="F63" s="1">
        <f>'5д'!Y63</f>
        <v>3.3000000000000002E-2</v>
      </c>
      <c r="G63" s="1">
        <f>'6д'!Y63</f>
        <v>0</v>
      </c>
      <c r="H63" s="1">
        <f>'7д'!Y63</f>
        <v>0</v>
      </c>
      <c r="I63" s="1">
        <f>'8д'!Y63</f>
        <v>6.3E-2</v>
      </c>
      <c r="J63" s="1">
        <f>'9д'!Y63</f>
        <v>0</v>
      </c>
      <c r="K63" s="1">
        <f>'10 д'!Y63</f>
        <v>3.3000000000000002E-2</v>
      </c>
      <c r="L63" s="1">
        <f t="shared" si="0"/>
        <v>0.192</v>
      </c>
      <c r="M63" s="44">
        <f>L63*M6</f>
        <v>0.192</v>
      </c>
      <c r="P63" s="1">
        <v>150</v>
      </c>
      <c r="R63">
        <f t="shared" si="1"/>
        <v>28.8</v>
      </c>
    </row>
    <row r="64" spans="1:18">
      <c r="A64" s="7" t="s">
        <v>13</v>
      </c>
      <c r="B64" s="1">
        <f>'1д'!Y64</f>
        <v>0</v>
      </c>
      <c r="C64" s="1">
        <f>'2д'!Y64</f>
        <v>0</v>
      </c>
      <c r="D64" s="1">
        <f>'3д'!Y64</f>
        <v>2.5000000000000001E-2</v>
      </c>
      <c r="E64" s="1">
        <f>'4д'!Y64</f>
        <v>0</v>
      </c>
      <c r="F64" s="1">
        <f>'5д'!Y64</f>
        <v>0</v>
      </c>
      <c r="G64" s="1">
        <f>'6д'!Y64</f>
        <v>2.5000000000000001E-2</v>
      </c>
      <c r="H64" s="1">
        <f>'7д'!Y64</f>
        <v>0</v>
      </c>
      <c r="I64" s="1">
        <f>'8д'!Y64</f>
        <v>0</v>
      </c>
      <c r="J64" s="1">
        <f>'9д'!Y64</f>
        <v>2.5000000000000001E-2</v>
      </c>
      <c r="K64" s="1">
        <f>'10 д'!Y64</f>
        <v>0</v>
      </c>
      <c r="L64" s="1">
        <f t="shared" si="0"/>
        <v>7.5000000000000011E-2</v>
      </c>
      <c r="M64" s="44">
        <f>L64*M6</f>
        <v>7.5000000000000011E-2</v>
      </c>
      <c r="P64" s="1">
        <v>65</v>
      </c>
      <c r="R64">
        <f t="shared" si="1"/>
        <v>4.8750000000000009</v>
      </c>
    </row>
    <row r="65" spans="1:18">
      <c r="A65" s="7" t="s">
        <v>49</v>
      </c>
      <c r="B65" s="1">
        <f>'1д'!Y65</f>
        <v>0</v>
      </c>
      <c r="C65" s="1">
        <f>'2д'!Y65</f>
        <v>0</v>
      </c>
      <c r="D65" s="1">
        <f>'3д'!Y65</f>
        <v>0</v>
      </c>
      <c r="E65" s="1">
        <f>'4д'!Y65</f>
        <v>0</v>
      </c>
      <c r="F65" s="1">
        <f>'5д'!Y65</f>
        <v>0</v>
      </c>
      <c r="G65" s="1">
        <f>'6д'!Y65</f>
        <v>0</v>
      </c>
      <c r="H65" s="1">
        <f>'7д'!Y65</f>
        <v>2.0300000000000002E-2</v>
      </c>
      <c r="I65" s="1">
        <f>'8д'!Y65</f>
        <v>0</v>
      </c>
      <c r="J65" s="1">
        <f>'9д'!Y65</f>
        <v>0</v>
      </c>
      <c r="K65" s="1">
        <f>'10 д'!Y65</f>
        <v>0</v>
      </c>
      <c r="L65" s="1">
        <f t="shared" si="0"/>
        <v>2.0300000000000002E-2</v>
      </c>
      <c r="M65" s="44">
        <f>L65*M6</f>
        <v>2.0300000000000002E-2</v>
      </c>
      <c r="P65" s="1">
        <v>111</v>
      </c>
      <c r="R65">
        <f t="shared" si="1"/>
        <v>2.2533000000000003</v>
      </c>
    </row>
    <row r="66" spans="1:18">
      <c r="A66" s="7" t="s">
        <v>127</v>
      </c>
      <c r="B66" s="1">
        <f>'1д'!Y66</f>
        <v>0.14460000000000001</v>
      </c>
      <c r="C66" s="1">
        <f>'2д'!Y66</f>
        <v>0</v>
      </c>
      <c r="D66" s="1">
        <f>'3д'!Y66</f>
        <v>0.1</v>
      </c>
      <c r="E66" s="1">
        <f>'4д'!Y66</f>
        <v>2.0399999999999998E-2</v>
      </c>
      <c r="F66" s="1">
        <f>'5д'!Y66</f>
        <v>4.4600000000000001E-2</v>
      </c>
      <c r="G66" s="1">
        <f>'6д'!Y66</f>
        <v>0</v>
      </c>
      <c r="H66" s="1">
        <f>'7д'!Y66</f>
        <v>0.1</v>
      </c>
      <c r="I66" s="1">
        <f>'8д'!Y66</f>
        <v>0</v>
      </c>
      <c r="J66" s="1">
        <f>'9д'!Y66</f>
        <v>0</v>
      </c>
      <c r="K66" s="1">
        <f>'10 д'!Y66</f>
        <v>0.14460000000000001</v>
      </c>
      <c r="L66" s="1">
        <f t="shared" si="0"/>
        <v>0.55420000000000003</v>
      </c>
      <c r="M66" s="44">
        <f>L66*M6</f>
        <v>0.55420000000000003</v>
      </c>
      <c r="P66" s="1">
        <v>65</v>
      </c>
      <c r="R66">
        <f t="shared" si="1"/>
        <v>36.023000000000003</v>
      </c>
    </row>
    <row r="67" spans="1:18">
      <c r="A67" s="7" t="s">
        <v>128</v>
      </c>
      <c r="B67" s="1">
        <f>'1д'!Y67</f>
        <v>0</v>
      </c>
      <c r="C67" s="1">
        <f>'2д'!Y67</f>
        <v>0</v>
      </c>
      <c r="D67" s="1">
        <f>'3д'!Y67</f>
        <v>0</v>
      </c>
      <c r="E67" s="1">
        <f>'4д'!Y67</f>
        <v>0</v>
      </c>
      <c r="F67" s="1">
        <f>'5д'!Y67</f>
        <v>0</v>
      </c>
      <c r="G67" s="1">
        <f>'6д'!Y67</f>
        <v>0</v>
      </c>
      <c r="H67" s="1">
        <f>'7д'!Y67</f>
        <v>0</v>
      </c>
      <c r="I67" s="1">
        <f>'8д'!Y67</f>
        <v>0</v>
      </c>
      <c r="J67" s="1">
        <f>'9д'!Y67</f>
        <v>0</v>
      </c>
      <c r="K67" s="1">
        <f>'10 д'!Y67</f>
        <v>0</v>
      </c>
      <c r="L67" s="1">
        <f t="shared" si="0"/>
        <v>0</v>
      </c>
      <c r="M67" s="44">
        <f>L67*M6</f>
        <v>0</v>
      </c>
      <c r="P67" s="1">
        <v>190</v>
      </c>
      <c r="Q67" s="43"/>
      <c r="R67">
        <f t="shared" si="1"/>
        <v>0</v>
      </c>
    </row>
    <row r="68" spans="1:18">
      <c r="A68" s="54" t="s">
        <v>129</v>
      </c>
      <c r="B68" s="1">
        <f>'1д'!Y68</f>
        <v>0</v>
      </c>
      <c r="C68" s="1">
        <f>'2д'!Y68</f>
        <v>0</v>
      </c>
      <c r="D68" s="1">
        <f>'3д'!Y68</f>
        <v>0</v>
      </c>
      <c r="E68" s="1">
        <f>'4д'!Y68</f>
        <v>0</v>
      </c>
      <c r="F68" s="1">
        <f>'5д'!Y68</f>
        <v>0</v>
      </c>
      <c r="G68" s="1">
        <f>'6д'!Y68</f>
        <v>0</v>
      </c>
      <c r="H68" s="1">
        <f>'7д'!Y68</f>
        <v>0</v>
      </c>
      <c r="I68" s="1">
        <f>'8д'!Y68</f>
        <v>0</v>
      </c>
      <c r="J68" s="1">
        <f>'9д'!Y68</f>
        <v>0</v>
      </c>
      <c r="K68" s="1">
        <f>'10 д'!Y68</f>
        <v>0</v>
      </c>
      <c r="L68" s="1">
        <f t="shared" si="0"/>
        <v>0</v>
      </c>
      <c r="M68" s="44">
        <f>L68*M6</f>
        <v>0</v>
      </c>
      <c r="P68" s="1">
        <v>227</v>
      </c>
      <c r="Q68" s="43"/>
      <c r="R68">
        <f t="shared" si="1"/>
        <v>0</v>
      </c>
    </row>
    <row r="69" spans="1:18">
      <c r="A69" s="7" t="s">
        <v>53</v>
      </c>
      <c r="B69" s="1">
        <f>'1д'!Y69</f>
        <v>0</v>
      </c>
      <c r="C69" s="1">
        <f>'2д'!Y69</f>
        <v>7.4999999999999997E-3</v>
      </c>
      <c r="D69" s="1">
        <f>'3д'!Y69</f>
        <v>0</v>
      </c>
      <c r="E69" s="1">
        <f>'4д'!Y69</f>
        <v>0</v>
      </c>
      <c r="F69" s="1">
        <f>'5д'!Y69</f>
        <v>0</v>
      </c>
      <c r="G69" s="1">
        <f>'6д'!Y69</f>
        <v>7.4999999999999997E-3</v>
      </c>
      <c r="H69" s="1">
        <f>'7д'!Y69</f>
        <v>0</v>
      </c>
      <c r="I69" s="1">
        <f>'8д'!Y69</f>
        <v>7.4999999999999997E-3</v>
      </c>
      <c r="J69" s="1">
        <f>'9д'!Y69</f>
        <v>0</v>
      </c>
      <c r="K69" s="1">
        <f>'10 д'!Y69</f>
        <v>0</v>
      </c>
      <c r="L69" s="1">
        <f t="shared" si="0"/>
        <v>2.2499999999999999E-2</v>
      </c>
      <c r="M69" s="44">
        <f>L69*M6</f>
        <v>2.2499999999999999E-2</v>
      </c>
      <c r="P69" s="1">
        <v>210</v>
      </c>
      <c r="Q69" s="43"/>
      <c r="R69">
        <f t="shared" si="1"/>
        <v>4.7249999999999996</v>
      </c>
    </row>
    <row r="70" spans="1:18">
      <c r="A70" s="7" t="s">
        <v>106</v>
      </c>
      <c r="B70" s="1">
        <f>'1д'!Y70</f>
        <v>2.0000000000000001E-4</v>
      </c>
      <c r="C70" s="1">
        <f>'2д'!Y70</f>
        <v>0</v>
      </c>
      <c r="D70" s="1">
        <f>'3д'!Y70</f>
        <v>1.7999999999999998E-4</v>
      </c>
      <c r="E70" s="1">
        <f>'4д'!Y70</f>
        <v>0</v>
      </c>
      <c r="F70" s="1">
        <f>'5д'!Y70</f>
        <v>2.0000000000000001E-4</v>
      </c>
      <c r="G70" s="1">
        <f>'6д'!Y70</f>
        <v>0</v>
      </c>
      <c r="H70" s="1">
        <f>'7д'!Y70</f>
        <v>1.7999999999999998E-4</v>
      </c>
      <c r="I70" s="1">
        <f>'8д'!Y70</f>
        <v>0</v>
      </c>
      <c r="J70" s="1">
        <f>'9д'!Y70</f>
        <v>0</v>
      </c>
      <c r="K70" s="1">
        <f>'10 д'!Y70</f>
        <v>2.0000000000000001E-4</v>
      </c>
      <c r="L70" s="1">
        <f t="shared" si="0"/>
        <v>9.6000000000000002E-4</v>
      </c>
      <c r="M70" s="44">
        <f>L70*M6</f>
        <v>9.6000000000000002E-4</v>
      </c>
      <c r="P70" s="83">
        <v>940</v>
      </c>
      <c r="Q70" s="43"/>
      <c r="R70">
        <f t="shared" si="1"/>
        <v>0.90239999999999998</v>
      </c>
    </row>
    <row r="71" spans="1:18">
      <c r="A71" s="7" t="s">
        <v>50</v>
      </c>
      <c r="B71" s="1">
        <f>'1д'!Y71</f>
        <v>1.5E-3</v>
      </c>
      <c r="C71" s="1">
        <f>'2д'!Y71</f>
        <v>0</v>
      </c>
      <c r="D71" s="1">
        <f>'3д'!Y71</f>
        <v>2.5000000000000001E-3</v>
      </c>
      <c r="E71" s="1">
        <f>'4д'!Y71</f>
        <v>0</v>
      </c>
      <c r="F71" s="1">
        <f>'5д'!Y71</f>
        <v>2.2499999999999998E-3</v>
      </c>
      <c r="G71" s="1">
        <f>'6д'!Y71</f>
        <v>2.2499999999999998E-3</v>
      </c>
      <c r="H71" s="1">
        <f>'7д'!Y71</f>
        <v>0</v>
      </c>
      <c r="I71" s="1">
        <f>'8д'!Y71</f>
        <v>2.2499999999999998E-3</v>
      </c>
      <c r="J71" s="1">
        <f>'9д'!Y71</f>
        <v>0</v>
      </c>
      <c r="K71" s="1">
        <f>'10 д'!Y71</f>
        <v>2.2499999999999998E-3</v>
      </c>
      <c r="L71" s="1">
        <f t="shared" si="0"/>
        <v>1.3000000000000001E-2</v>
      </c>
      <c r="M71" s="44">
        <f>L71*M6</f>
        <v>1.3000000000000001E-2</v>
      </c>
      <c r="P71" s="1">
        <v>35</v>
      </c>
      <c r="Q71" s="43"/>
      <c r="R71">
        <f t="shared" si="1"/>
        <v>0.45500000000000002</v>
      </c>
    </row>
    <row r="72" spans="1:18">
      <c r="A72" s="7" t="s">
        <v>107</v>
      </c>
      <c r="B72" s="1">
        <f>'1д'!Y72</f>
        <v>0</v>
      </c>
      <c r="C72" s="1">
        <f>'2д'!Y72</f>
        <v>0</v>
      </c>
      <c r="D72" s="1">
        <f>'3д'!Y72</f>
        <v>0</v>
      </c>
      <c r="E72" s="1">
        <f>'4д'!Y72</f>
        <v>0</v>
      </c>
      <c r="F72" s="1">
        <f>'5д'!Y72</f>
        <v>5.0000000000000001E-3</v>
      </c>
      <c r="G72" s="1">
        <f>'6д'!Y72</f>
        <v>0</v>
      </c>
      <c r="H72" s="1">
        <f>'7д'!Y72</f>
        <v>0</v>
      </c>
      <c r="I72" s="1">
        <f>'8д'!Y72</f>
        <v>0</v>
      </c>
      <c r="J72" s="1">
        <f>'9д'!Y72</f>
        <v>0</v>
      </c>
      <c r="K72" s="1">
        <f>'10 д'!Y72</f>
        <v>5.0000000000000001E-3</v>
      </c>
      <c r="L72" s="1">
        <f t="shared" ref="L72:L93" si="2">SUM(B72:K72)</f>
        <v>0.01</v>
      </c>
      <c r="M72" s="44">
        <f>L72*M6</f>
        <v>0.01</v>
      </c>
      <c r="P72" s="1">
        <v>80</v>
      </c>
      <c r="Q72" s="43"/>
      <c r="R72">
        <f t="shared" ref="R72:R93" si="3">L72*P72</f>
        <v>0.8</v>
      </c>
    </row>
    <row r="73" spans="1:18">
      <c r="A73" s="7" t="s">
        <v>86</v>
      </c>
      <c r="B73" s="1">
        <f>'1д'!Y73</f>
        <v>0</v>
      </c>
      <c r="C73" s="1">
        <f>'2д'!Y73</f>
        <v>0</v>
      </c>
      <c r="D73" s="1">
        <f>'3д'!Y73</f>
        <v>0</v>
      </c>
      <c r="E73" s="1">
        <f>'4д'!Y73</f>
        <v>0</v>
      </c>
      <c r="F73" s="1">
        <f>'5д'!Y73</f>
        <v>0</v>
      </c>
      <c r="G73" s="1">
        <f>'6д'!Y73</f>
        <v>0</v>
      </c>
      <c r="H73" s="1">
        <f>'7д'!Y73</f>
        <v>0</v>
      </c>
      <c r="I73" s="1">
        <f>'8д'!Y73</f>
        <v>0</v>
      </c>
      <c r="J73" s="1">
        <f>'9д'!Y73</f>
        <v>0</v>
      </c>
      <c r="K73" s="1">
        <f>'10 д'!Y73</f>
        <v>0</v>
      </c>
      <c r="L73" s="1">
        <f t="shared" si="2"/>
        <v>0</v>
      </c>
      <c r="M73" s="44">
        <f>L73*M6</f>
        <v>0</v>
      </c>
      <c r="P73" s="47">
        <v>70</v>
      </c>
      <c r="Q73" s="43"/>
      <c r="R73">
        <f t="shared" si="3"/>
        <v>0</v>
      </c>
    </row>
    <row r="74" spans="1:18">
      <c r="A74" s="55" t="s">
        <v>108</v>
      </c>
      <c r="B74" s="1">
        <f>'1д'!Y74</f>
        <v>0</v>
      </c>
      <c r="C74" s="1">
        <f>'2д'!Y74</f>
        <v>0</v>
      </c>
      <c r="D74" s="1">
        <f>'3д'!Y74</f>
        <v>0</v>
      </c>
      <c r="E74" s="1">
        <f>'4д'!Y74</f>
        <v>0</v>
      </c>
      <c r="F74" s="1">
        <f>'5д'!Y74</f>
        <v>0</v>
      </c>
      <c r="G74" s="1">
        <f>'6д'!Y74</f>
        <v>0</v>
      </c>
      <c r="H74" s="1">
        <f>'7д'!Y74</f>
        <v>0</v>
      </c>
      <c r="I74" s="1">
        <f>'8д'!Y74</f>
        <v>0</v>
      </c>
      <c r="J74" s="1">
        <f>'9д'!Y74</f>
        <v>0</v>
      </c>
      <c r="K74" s="1">
        <f>'10 д'!Y74</f>
        <v>0</v>
      </c>
      <c r="L74" s="1">
        <f t="shared" si="2"/>
        <v>0</v>
      </c>
      <c r="M74" s="44">
        <f>L74*M6</f>
        <v>0</v>
      </c>
      <c r="P74" s="1">
        <v>5600</v>
      </c>
      <c r="Q74" s="43"/>
      <c r="R74">
        <f t="shared" si="3"/>
        <v>0</v>
      </c>
    </row>
    <row r="75" spans="1:18">
      <c r="A75" s="55" t="s">
        <v>51</v>
      </c>
      <c r="B75" s="1">
        <f>'1д'!Y75</f>
        <v>0</v>
      </c>
      <c r="C75" s="1">
        <f>'2д'!Y75</f>
        <v>0.05</v>
      </c>
      <c r="D75" s="1">
        <f>'3д'!Y75</f>
        <v>0</v>
      </c>
      <c r="E75" s="1">
        <f>'4д'!Y75</f>
        <v>0</v>
      </c>
      <c r="F75" s="1">
        <f>'5д'!Y75</f>
        <v>0</v>
      </c>
      <c r="G75" s="1">
        <f>'6д'!Y75</f>
        <v>0.05</v>
      </c>
      <c r="H75" s="1">
        <f>'7д'!Y75</f>
        <v>0</v>
      </c>
      <c r="I75" s="1">
        <f>'8д'!Y75</f>
        <v>0</v>
      </c>
      <c r="J75" s="1">
        <f>'9д'!Y75</f>
        <v>0</v>
      </c>
      <c r="K75" s="1">
        <f>'10 д'!Y75</f>
        <v>0</v>
      </c>
      <c r="L75" s="1">
        <f t="shared" si="2"/>
        <v>0.1</v>
      </c>
      <c r="M75" s="44">
        <f>L75*M6</f>
        <v>0.1</v>
      </c>
      <c r="P75" s="46">
        <v>125</v>
      </c>
      <c r="Q75" s="43"/>
      <c r="R75">
        <f t="shared" si="3"/>
        <v>12.5</v>
      </c>
    </row>
    <row r="76" spans="1:18">
      <c r="A76" s="55" t="s">
        <v>109</v>
      </c>
      <c r="B76" s="1">
        <f>'1д'!Y76</f>
        <v>0</v>
      </c>
      <c r="C76" s="1">
        <f>'2д'!Y76</f>
        <v>0</v>
      </c>
      <c r="D76" s="1">
        <f>'3д'!Y76</f>
        <v>0</v>
      </c>
      <c r="E76" s="1">
        <f>'4д'!Y76</f>
        <v>0</v>
      </c>
      <c r="F76" s="1">
        <f>'5д'!Y76</f>
        <v>0</v>
      </c>
      <c r="G76" s="1">
        <f>'6д'!Y76</f>
        <v>0</v>
      </c>
      <c r="H76" s="1">
        <f>'7д'!Y76</f>
        <v>0</v>
      </c>
      <c r="I76" s="1">
        <f>'8д'!Y76</f>
        <v>0</v>
      </c>
      <c r="J76" s="1">
        <f>'9д'!Y76</f>
        <v>0</v>
      </c>
      <c r="K76" s="1">
        <f>'10 д'!Y76</f>
        <v>0</v>
      </c>
      <c r="L76" s="1">
        <f t="shared" si="2"/>
        <v>0</v>
      </c>
      <c r="M76" s="1">
        <f>L76*M6</f>
        <v>0</v>
      </c>
      <c r="P76" s="47">
        <v>98</v>
      </c>
      <c r="R76">
        <f t="shared" si="3"/>
        <v>0</v>
      </c>
    </row>
    <row r="77" spans="1:18">
      <c r="A77" s="55" t="s">
        <v>56</v>
      </c>
      <c r="B77" s="1">
        <f>'1д'!Y77</f>
        <v>0</v>
      </c>
      <c r="C77" s="1">
        <f>'2д'!Y77</f>
        <v>2.1399999999999999E-2</v>
      </c>
      <c r="D77" s="1">
        <f>'3д'!Y77</f>
        <v>0</v>
      </c>
      <c r="E77" s="1">
        <f>'4д'!Y77</f>
        <v>0</v>
      </c>
      <c r="F77" s="1">
        <f>'5д'!Y77</f>
        <v>0</v>
      </c>
      <c r="G77" s="1">
        <f>'6д'!Y77</f>
        <v>0</v>
      </c>
      <c r="H77" s="1">
        <f>'7д'!Y77</f>
        <v>0</v>
      </c>
      <c r="I77" s="1">
        <f>'8д'!Y77</f>
        <v>2.1399999999999999E-2</v>
      </c>
      <c r="J77" s="1">
        <f>'9д'!Y77</f>
        <v>0</v>
      </c>
      <c r="K77" s="1">
        <f>'10 д'!Y77</f>
        <v>0</v>
      </c>
      <c r="L77" s="1">
        <f t="shared" si="2"/>
        <v>4.2799999999999998E-2</v>
      </c>
      <c r="M77" s="1">
        <f>L77*M6</f>
        <v>4.2799999999999998E-2</v>
      </c>
      <c r="P77" s="47">
        <v>185</v>
      </c>
      <c r="R77">
        <f t="shared" si="3"/>
        <v>7.9179999999999993</v>
      </c>
    </row>
    <row r="78" spans="1:18">
      <c r="A78" s="55" t="s">
        <v>110</v>
      </c>
      <c r="B78" s="1">
        <f>'1д'!Y78</f>
        <v>0</v>
      </c>
      <c r="C78" s="1">
        <f>'2д'!Y78</f>
        <v>0</v>
      </c>
      <c r="D78" s="1">
        <f>'3д'!Y78</f>
        <v>0</v>
      </c>
      <c r="E78" s="1">
        <f>'4д'!Y78</f>
        <v>0</v>
      </c>
      <c r="F78" s="1">
        <f>'5д'!Y78</f>
        <v>0</v>
      </c>
      <c r="G78" s="1">
        <f>'6д'!Y78</f>
        <v>0</v>
      </c>
      <c r="H78" s="1">
        <f>'7д'!Y78</f>
        <v>0</v>
      </c>
      <c r="I78" s="1">
        <f>'8д'!Y78</f>
        <v>0</v>
      </c>
      <c r="J78" s="1">
        <f>'9д'!Y78</f>
        <v>0</v>
      </c>
      <c r="K78" s="1">
        <f>'10 д'!Y78</f>
        <v>0</v>
      </c>
      <c r="L78" s="1">
        <f t="shared" si="2"/>
        <v>0</v>
      </c>
      <c r="M78" s="1">
        <f>L78*M6</f>
        <v>0</v>
      </c>
      <c r="P78" s="47">
        <v>362</v>
      </c>
      <c r="R78">
        <f t="shared" si="3"/>
        <v>0</v>
      </c>
    </row>
    <row r="79" spans="1:18">
      <c r="A79" s="55" t="s">
        <v>111</v>
      </c>
      <c r="B79" s="1">
        <f>'1д'!Y79</f>
        <v>0</v>
      </c>
      <c r="C79" s="1">
        <f>'2д'!Y79</f>
        <v>0</v>
      </c>
      <c r="D79" s="1">
        <f>'3д'!Y79</f>
        <v>0</v>
      </c>
      <c r="E79" s="1">
        <f>'4д'!Y79</f>
        <v>0</v>
      </c>
      <c r="F79" s="1">
        <f>'5д'!Y79</f>
        <v>0</v>
      </c>
      <c r="G79" s="1">
        <f>'6д'!Y79</f>
        <v>0</v>
      </c>
      <c r="H79" s="1">
        <f>'7д'!Y79</f>
        <v>0</v>
      </c>
      <c r="I79" s="1">
        <f>'8д'!Y79</f>
        <v>0</v>
      </c>
      <c r="J79" s="1">
        <f>'9д'!Y79</f>
        <v>0</v>
      </c>
      <c r="K79" s="1">
        <f>'10 д'!Y79</f>
        <v>0</v>
      </c>
      <c r="L79" s="1">
        <f t="shared" si="2"/>
        <v>0</v>
      </c>
      <c r="M79" s="1">
        <f>L79*M6</f>
        <v>0</v>
      </c>
      <c r="P79" s="47">
        <v>110</v>
      </c>
      <c r="R79">
        <f t="shared" si="3"/>
        <v>0</v>
      </c>
    </row>
    <row r="80" spans="1:18">
      <c r="A80" s="7" t="s">
        <v>112</v>
      </c>
      <c r="B80" s="1">
        <f>'1д'!Y80</f>
        <v>0</v>
      </c>
      <c r="C80" s="1">
        <f>'2д'!Y80</f>
        <v>0</v>
      </c>
      <c r="D80" s="1">
        <f>'3д'!Y80</f>
        <v>0</v>
      </c>
      <c r="E80" s="1">
        <f>'4д'!Y80</f>
        <v>0</v>
      </c>
      <c r="F80" s="1">
        <f>'5д'!Y80</f>
        <v>0</v>
      </c>
      <c r="G80" s="1">
        <f>'6д'!Y80</f>
        <v>0</v>
      </c>
      <c r="H80" s="1">
        <f>'7д'!Y80</f>
        <v>0</v>
      </c>
      <c r="I80" s="1">
        <f>'8д'!Y80</f>
        <v>0</v>
      </c>
      <c r="J80" s="1">
        <f>'9д'!Y80</f>
        <v>0</v>
      </c>
      <c r="K80" s="1">
        <f>'10 д'!Y80</f>
        <v>0</v>
      </c>
      <c r="L80" s="1">
        <f t="shared" si="2"/>
        <v>0</v>
      </c>
      <c r="M80" s="1">
        <f>L80*M6</f>
        <v>0</v>
      </c>
      <c r="P80" s="1">
        <v>510</v>
      </c>
      <c r="R80">
        <f t="shared" si="3"/>
        <v>0</v>
      </c>
    </row>
    <row r="81" spans="1:18" ht="45">
      <c r="A81" s="27" t="s">
        <v>113</v>
      </c>
      <c r="B81" s="1">
        <f>'1д'!Y81</f>
        <v>0</v>
      </c>
      <c r="C81" s="1">
        <f>'2д'!Y81</f>
        <v>0</v>
      </c>
      <c r="D81" s="1">
        <f>'3д'!Y81</f>
        <v>0</v>
      </c>
      <c r="E81" s="1">
        <f>'4д'!Y81</f>
        <v>0</v>
      </c>
      <c r="F81" s="1">
        <f>'5д'!Y81</f>
        <v>0</v>
      </c>
      <c r="G81" s="1">
        <f>'6д'!Y81</f>
        <v>0</v>
      </c>
      <c r="H81" s="1">
        <f>'7д'!Y81</f>
        <v>0</v>
      </c>
      <c r="I81" s="1">
        <f>'8д'!Y81</f>
        <v>0</v>
      </c>
      <c r="J81" s="1">
        <f>'9д'!Y81</f>
        <v>0</v>
      </c>
      <c r="K81" s="1">
        <f>'10 д'!Y81</f>
        <v>0</v>
      </c>
      <c r="L81" s="1">
        <f t="shared" si="2"/>
        <v>0</v>
      </c>
      <c r="M81" s="1">
        <f>L81*M6</f>
        <v>0</v>
      </c>
      <c r="P81" s="1">
        <v>90</v>
      </c>
      <c r="R81">
        <f t="shared" si="3"/>
        <v>0</v>
      </c>
    </row>
    <row r="82" spans="1:18">
      <c r="A82" s="7" t="s">
        <v>114</v>
      </c>
      <c r="B82" s="1">
        <f>'1д'!Y82</f>
        <v>0</v>
      </c>
      <c r="C82" s="1">
        <f>'2д'!Y82</f>
        <v>0</v>
      </c>
      <c r="D82" s="1">
        <f>'3д'!Y82</f>
        <v>0</v>
      </c>
      <c r="E82" s="1">
        <f>'4д'!Y82</f>
        <v>0</v>
      </c>
      <c r="F82" s="1">
        <f>'5д'!Y82</f>
        <v>0</v>
      </c>
      <c r="G82" s="1">
        <f>'6д'!Y82</f>
        <v>0</v>
      </c>
      <c r="H82" s="1">
        <f>'7д'!Y82</f>
        <v>0</v>
      </c>
      <c r="I82" s="1">
        <f>'8д'!Y82</f>
        <v>0</v>
      </c>
      <c r="J82" s="1">
        <f>'9д'!Y82</f>
        <v>0</v>
      </c>
      <c r="K82" s="1">
        <f>'10 д'!Y82</f>
        <v>0</v>
      </c>
      <c r="L82" s="1">
        <f t="shared" si="2"/>
        <v>0</v>
      </c>
      <c r="M82" s="1">
        <f>L82*M6</f>
        <v>0</v>
      </c>
      <c r="P82" s="1">
        <v>190</v>
      </c>
      <c r="R82">
        <f t="shared" si="3"/>
        <v>0</v>
      </c>
    </row>
    <row r="83" spans="1:18">
      <c r="A83" s="7" t="s">
        <v>115</v>
      </c>
      <c r="B83" s="1">
        <f>'1д'!Y83</f>
        <v>0</v>
      </c>
      <c r="C83" s="1">
        <f>'2д'!Y83</f>
        <v>0</v>
      </c>
      <c r="D83" s="1">
        <f>'3д'!Y83</f>
        <v>0</v>
      </c>
      <c r="E83" s="1">
        <f>'4д'!Y83</f>
        <v>0</v>
      </c>
      <c r="F83" s="1">
        <f>'5д'!Y83</f>
        <v>0</v>
      </c>
      <c r="G83" s="1">
        <f>'6д'!Y83</f>
        <v>0</v>
      </c>
      <c r="H83" s="1">
        <f>'7д'!Y83</f>
        <v>0</v>
      </c>
      <c r="I83" s="1">
        <f>'8д'!Y83</f>
        <v>0</v>
      </c>
      <c r="J83" s="1">
        <f>'9д'!Y83</f>
        <v>0</v>
      </c>
      <c r="K83" s="1">
        <f>'10 д'!Y83</f>
        <v>0</v>
      </c>
      <c r="L83" s="1">
        <f t="shared" si="2"/>
        <v>0</v>
      </c>
      <c r="M83" s="1">
        <f>L83*M6</f>
        <v>0</v>
      </c>
      <c r="P83" s="1">
        <v>176</v>
      </c>
      <c r="R83">
        <f t="shared" si="3"/>
        <v>0</v>
      </c>
    </row>
    <row r="84" spans="1:18">
      <c r="A84" s="7" t="s">
        <v>116</v>
      </c>
      <c r="B84" s="1">
        <f>'1д'!Y84</f>
        <v>0</v>
      </c>
      <c r="C84" s="1">
        <f>'2д'!Y84</f>
        <v>0</v>
      </c>
      <c r="D84" s="1">
        <f>'3д'!Y84</f>
        <v>0</v>
      </c>
      <c r="E84" s="1">
        <f>'4д'!Y84</f>
        <v>0.04</v>
      </c>
      <c r="F84" s="1">
        <f>'5д'!Y84</f>
        <v>0</v>
      </c>
      <c r="G84" s="1">
        <f>'6д'!Y84</f>
        <v>0</v>
      </c>
      <c r="H84" s="1">
        <f>'7д'!Y84</f>
        <v>0</v>
      </c>
      <c r="I84" s="1">
        <f>'8д'!Y84</f>
        <v>0.04</v>
      </c>
      <c r="J84" s="1">
        <f>'9д'!Y84</f>
        <v>0</v>
      </c>
      <c r="K84" s="1">
        <f>'10 д'!Y84</f>
        <v>0</v>
      </c>
      <c r="L84" s="1">
        <f t="shared" si="2"/>
        <v>0.08</v>
      </c>
      <c r="M84" s="1">
        <f>L84*M6</f>
        <v>0.08</v>
      </c>
      <c r="P84" s="1">
        <v>160</v>
      </c>
      <c r="R84">
        <f t="shared" si="3"/>
        <v>12.8</v>
      </c>
    </row>
    <row r="85" spans="1:18">
      <c r="A85" s="7" t="s">
        <v>117</v>
      </c>
      <c r="B85" s="1">
        <f>'1д'!Y85</f>
        <v>0.05</v>
      </c>
      <c r="C85" s="1">
        <f>'2д'!Y85</f>
        <v>0</v>
      </c>
      <c r="D85" s="1">
        <f>'3д'!Y85</f>
        <v>0</v>
      </c>
      <c r="E85" s="1">
        <f>'4д'!Y85</f>
        <v>0</v>
      </c>
      <c r="F85" s="1">
        <f>'5д'!Y85</f>
        <v>0</v>
      </c>
      <c r="G85" s="1">
        <f>'6д'!Y85</f>
        <v>0</v>
      </c>
      <c r="H85" s="1">
        <f>'7д'!Y85</f>
        <v>0</v>
      </c>
      <c r="I85" s="1">
        <f>'8д'!Y85</f>
        <v>0</v>
      </c>
      <c r="J85" s="1">
        <f>'9д'!Y85</f>
        <v>0.05</v>
      </c>
      <c r="K85" s="1">
        <f>'10 д'!Y85</f>
        <v>0</v>
      </c>
      <c r="L85" s="1">
        <f t="shared" si="2"/>
        <v>0.1</v>
      </c>
      <c r="M85" s="1">
        <f>L85*M6</f>
        <v>0.1</v>
      </c>
      <c r="P85" s="1">
        <v>110</v>
      </c>
      <c r="R85">
        <f t="shared" si="3"/>
        <v>11</v>
      </c>
    </row>
    <row r="86" spans="1:18">
      <c r="A86" s="7" t="s">
        <v>118</v>
      </c>
      <c r="B86" s="1">
        <f>'1д'!Y86</f>
        <v>0</v>
      </c>
      <c r="C86" s="1">
        <f>'2д'!Y86</f>
        <v>0</v>
      </c>
      <c r="D86" s="1">
        <f>'3д'!Y86</f>
        <v>0</v>
      </c>
      <c r="E86" s="1">
        <f>'4д'!Y86</f>
        <v>0</v>
      </c>
      <c r="F86" s="1">
        <f>'5д'!Y86</f>
        <v>0</v>
      </c>
      <c r="G86" s="1">
        <f>'6д'!Y86</f>
        <v>0</v>
      </c>
      <c r="H86" s="1">
        <f>'7д'!Y86</f>
        <v>0</v>
      </c>
      <c r="I86" s="1">
        <f>'8д'!Y86</f>
        <v>0</v>
      </c>
      <c r="J86" s="1">
        <f>'9д'!Y86</f>
        <v>0</v>
      </c>
      <c r="K86" s="1">
        <f>'10 д'!Y86</f>
        <v>0</v>
      </c>
      <c r="L86" s="1">
        <f t="shared" si="2"/>
        <v>0</v>
      </c>
      <c r="M86" s="1">
        <f>L86*M6</f>
        <v>0</v>
      </c>
      <c r="P86" s="1">
        <v>176</v>
      </c>
      <c r="R86">
        <f t="shared" si="3"/>
        <v>0</v>
      </c>
    </row>
    <row r="87" spans="1:18">
      <c r="A87" s="7" t="s">
        <v>119</v>
      </c>
      <c r="B87" s="1">
        <f>'1д'!Y87</f>
        <v>0</v>
      </c>
      <c r="C87" s="1">
        <f>'2д'!Y87</f>
        <v>0</v>
      </c>
      <c r="D87" s="1">
        <f>'3д'!Y87</f>
        <v>0</v>
      </c>
      <c r="E87" s="1">
        <f>'4д'!Y87</f>
        <v>0</v>
      </c>
      <c r="F87" s="1">
        <f>'5д'!Y87</f>
        <v>0</v>
      </c>
      <c r="G87" s="1">
        <f>'6д'!Y87</f>
        <v>0</v>
      </c>
      <c r="H87" s="1">
        <f>'7д'!Y87</f>
        <v>0</v>
      </c>
      <c r="I87" s="1">
        <f>'8д'!Y87</f>
        <v>0</v>
      </c>
      <c r="J87" s="1">
        <f>'9д'!Y87</f>
        <v>0</v>
      </c>
      <c r="K87" s="1">
        <f>'10 д'!Y87</f>
        <v>0</v>
      </c>
      <c r="L87" s="1">
        <f t="shared" si="2"/>
        <v>0</v>
      </c>
      <c r="M87" s="1">
        <f>L87*M6</f>
        <v>0</v>
      </c>
      <c r="P87" s="1">
        <v>194</v>
      </c>
      <c r="R87">
        <f t="shared" si="3"/>
        <v>0</v>
      </c>
    </row>
    <row r="88" spans="1:18" ht="15.75" customHeight="1">
      <c r="A88" s="7" t="s">
        <v>120</v>
      </c>
      <c r="B88" s="1">
        <f>'1д'!Y88</f>
        <v>0</v>
      </c>
      <c r="C88" s="1">
        <f>'2д'!Y88</f>
        <v>0</v>
      </c>
      <c r="D88" s="1">
        <f>'3д'!Y88</f>
        <v>0</v>
      </c>
      <c r="E88" s="1">
        <f>'4д'!Y88</f>
        <v>0</v>
      </c>
      <c r="F88" s="1">
        <f>'5д'!Y88</f>
        <v>0</v>
      </c>
      <c r="G88" s="1">
        <f>'6д'!Y88</f>
        <v>0</v>
      </c>
      <c r="H88" s="1">
        <f>'7д'!Y88</f>
        <v>0</v>
      </c>
      <c r="I88" s="1">
        <f>'8д'!Y88</f>
        <v>0</v>
      </c>
      <c r="J88" s="1">
        <f>'9д'!Y88</f>
        <v>0</v>
      </c>
      <c r="K88" s="1">
        <f>'10 д'!Y88</f>
        <v>0</v>
      </c>
      <c r="L88" s="1">
        <f t="shared" si="2"/>
        <v>0</v>
      </c>
      <c r="M88" s="1">
        <f>L88*M6</f>
        <v>0</v>
      </c>
      <c r="P88" s="1">
        <v>10.8</v>
      </c>
      <c r="R88">
        <f t="shared" si="3"/>
        <v>0</v>
      </c>
    </row>
    <row r="89" spans="1:18">
      <c r="A89" s="7" t="s">
        <v>121</v>
      </c>
      <c r="B89" s="1">
        <f>'1д'!Y89</f>
        <v>0</v>
      </c>
      <c r="C89" s="1">
        <f>'2д'!Y89</f>
        <v>0</v>
      </c>
      <c r="D89" s="1">
        <f>'3д'!Y89</f>
        <v>0</v>
      </c>
      <c r="E89" s="1">
        <f>'4д'!Y89</f>
        <v>0</v>
      </c>
      <c r="F89" s="1">
        <f>'5д'!Y89</f>
        <v>0</v>
      </c>
      <c r="G89" s="1">
        <f>'6д'!Y89</f>
        <v>0</v>
      </c>
      <c r="H89" s="1">
        <f>'7д'!Y89</f>
        <v>0</v>
      </c>
      <c r="I89" s="1">
        <f>'8д'!Y89</f>
        <v>0</v>
      </c>
      <c r="J89" s="1">
        <f>'9д'!Y89</f>
        <v>0</v>
      </c>
      <c r="K89" s="1">
        <f>'10 д'!Y89</f>
        <v>0</v>
      </c>
      <c r="L89" s="1">
        <f t="shared" si="2"/>
        <v>0</v>
      </c>
      <c r="M89" s="1">
        <f>L89*M6</f>
        <v>0</v>
      </c>
      <c r="P89" s="1">
        <v>8.8000000000000007</v>
      </c>
      <c r="R89">
        <f t="shared" si="3"/>
        <v>0</v>
      </c>
    </row>
    <row r="90" spans="1:18">
      <c r="A90" s="7" t="s">
        <v>122</v>
      </c>
      <c r="B90" s="1">
        <f>'1д'!Y90</f>
        <v>0</v>
      </c>
      <c r="C90" s="1">
        <f>'2д'!Y90</f>
        <v>0</v>
      </c>
      <c r="D90" s="1">
        <f>'3д'!Y90</f>
        <v>0</v>
      </c>
      <c r="E90" s="1">
        <f>'4д'!Y90</f>
        <v>0</v>
      </c>
      <c r="F90" s="1">
        <f>'5д'!Y90</f>
        <v>0</v>
      </c>
      <c r="G90" s="1">
        <f>'6д'!Y90</f>
        <v>0</v>
      </c>
      <c r="H90" s="1">
        <f>'7д'!Y90</f>
        <v>0</v>
      </c>
      <c r="I90" s="1">
        <f>'8д'!Y90</f>
        <v>0</v>
      </c>
      <c r="J90" s="1">
        <f>'9д'!Y90</f>
        <v>0</v>
      </c>
      <c r="K90" s="1">
        <f>'10 д'!Y90</f>
        <v>0</v>
      </c>
      <c r="L90" s="1">
        <f t="shared" si="2"/>
        <v>0</v>
      </c>
      <c r="M90" s="1">
        <f>L90*M6</f>
        <v>0</v>
      </c>
      <c r="P90" s="1">
        <v>8.8000000000000007</v>
      </c>
      <c r="R90">
        <f t="shared" si="3"/>
        <v>0</v>
      </c>
    </row>
    <row r="91" spans="1:18">
      <c r="A91" s="7" t="s">
        <v>123</v>
      </c>
      <c r="B91" s="1">
        <f>'1д'!Y91</f>
        <v>0</v>
      </c>
      <c r="C91" s="1">
        <f>'2д'!Y91</f>
        <v>0</v>
      </c>
      <c r="D91" s="1">
        <f>'3д'!Y91</f>
        <v>0</v>
      </c>
      <c r="E91" s="1">
        <f>'4д'!Y91</f>
        <v>0</v>
      </c>
      <c r="F91" s="1">
        <f>'5д'!Y91</f>
        <v>0</v>
      </c>
      <c r="G91" s="1">
        <f>'6д'!Y91</f>
        <v>0</v>
      </c>
      <c r="H91" s="1">
        <f>'7д'!Y91</f>
        <v>0</v>
      </c>
      <c r="I91" s="1">
        <f>'8д'!Y91</f>
        <v>0</v>
      </c>
      <c r="J91" s="1">
        <f>'9д'!Y91</f>
        <v>0</v>
      </c>
      <c r="K91" s="1">
        <f>'10 д'!Y91</f>
        <v>0</v>
      </c>
      <c r="L91" s="1">
        <f t="shared" si="2"/>
        <v>0</v>
      </c>
      <c r="M91" s="1">
        <f>L91*M6</f>
        <v>0</v>
      </c>
      <c r="P91" s="1">
        <v>10</v>
      </c>
      <c r="R91">
        <f t="shared" si="3"/>
        <v>0</v>
      </c>
    </row>
    <row r="92" spans="1:18">
      <c r="A92" s="1" t="s">
        <v>146</v>
      </c>
      <c r="B92" s="1">
        <f>'1д'!Y92</f>
        <v>0</v>
      </c>
      <c r="C92" s="1">
        <f>'2д'!Y92</f>
        <v>0</v>
      </c>
      <c r="D92" s="1">
        <f>'3д'!Y92</f>
        <v>0</v>
      </c>
      <c r="E92" s="1">
        <f>'4д'!Y92</f>
        <v>0</v>
      </c>
      <c r="F92" s="1">
        <f>'5д'!Y92</f>
        <v>0</v>
      </c>
      <c r="G92" s="1">
        <f>'6д'!Y92</f>
        <v>0</v>
      </c>
      <c r="H92" s="1">
        <f>'7д'!Y92</f>
        <v>0</v>
      </c>
      <c r="I92" s="1">
        <f>'8д'!Y92</f>
        <v>0</v>
      </c>
      <c r="J92" s="1">
        <f>'9д'!Y92</f>
        <v>0</v>
      </c>
      <c r="K92" s="1">
        <f>'10 д'!Y92</f>
        <v>0</v>
      </c>
      <c r="L92" s="1">
        <f t="shared" si="2"/>
        <v>0</v>
      </c>
      <c r="M92" s="1">
        <f>L92*M6</f>
        <v>0</v>
      </c>
      <c r="P92" s="1">
        <v>17</v>
      </c>
      <c r="R92">
        <f t="shared" si="3"/>
        <v>0</v>
      </c>
    </row>
    <row r="93" spans="1:18">
      <c r="A93" s="1" t="s">
        <v>161</v>
      </c>
      <c r="B93" s="1">
        <f>'1д'!Y93</f>
        <v>0</v>
      </c>
      <c r="C93" s="1">
        <f>'2д'!Y93</f>
        <v>0</v>
      </c>
      <c r="D93" s="1">
        <f>'3д'!Y93</f>
        <v>0</v>
      </c>
      <c r="E93" s="1">
        <f>'4д'!Y93</f>
        <v>0</v>
      </c>
      <c r="F93" s="1">
        <f>'5д'!Y93</f>
        <v>0</v>
      </c>
      <c r="G93" s="1">
        <f>'6д'!Y93</f>
        <v>0</v>
      </c>
      <c r="H93" s="1">
        <f>'7д'!Y93</f>
        <v>0</v>
      </c>
      <c r="I93" s="1">
        <f>'8д'!Y93</f>
        <v>0</v>
      </c>
      <c r="J93" s="1">
        <f>'9д'!Y93</f>
        <v>0</v>
      </c>
      <c r="K93" s="1">
        <f>'10 д'!Y93</f>
        <v>0</v>
      </c>
      <c r="L93" s="1">
        <f t="shared" si="2"/>
        <v>0</v>
      </c>
      <c r="M93" s="1">
        <f>L93*M6</f>
        <v>0</v>
      </c>
      <c r="P93" s="1">
        <v>23.4</v>
      </c>
      <c r="R93">
        <f t="shared" si="3"/>
        <v>0</v>
      </c>
    </row>
    <row r="95" spans="1:18">
      <c r="N95">
        <f>L7*P7+L8*P8+L9*P9+L10*P10+L11*P11+L12*P12+L13*P13+L14*P14+L15*P15+L16*P16+L17*P17+L18*P18+L19*P19+L20*P20+L21*P21+L22*P22+L23*P23+L24*P24+L25*P25+L26*P26+L27*P27+L28*P28+L29*P29+L30*P30+L31*P31+L32*P32+L33*P33+L34*P34+L35*P35+L36*P36+L37*P37+L38*P38+L39*P39+L40*P40+L41*P41+L42*P42+L43*P43+L44*P44+L45*P45+L46*P46+L47*P47+L48*P48+L49*P49+L50*P50+L51*P51+L52*P52+L53*P53+L54*P54+L55*P55+L56*P56+L57*P57+L58*P58+L59*P59+L60*P60+L61*P61+L62*P62+L63*P63+L64*P64+L65*P65+L66*P66+L67*P67+L68*P68+L69*P69+L70*P70+L71*P71+L72*P72+L73*P73+L74*P74+L75*P75+L76*P76+L77*P77+L78*P78+L79*P79+L80*P80+L81*P81+L82*P82+L83*P83+L84*P84+L85*P85+L86*P86+L87*P87+L88*P88+L89*P89+L90*P90+L91*P91+L92*P92+L93*P93</f>
        <v>715.03971600000011</v>
      </c>
      <c r="O95">
        <f>L9*P9+L10*P10+L11*P11+L12*P12+L13*P13+L14*P14+L15*P15+L16*P16+L17*P17+L18*P18+L19*P19+L20*P20+L21*P21+L22*P22+L23*P23+L24*P24+L25*P25+L26*P26+L27*P27+L28*P28+L29*P29+L30*P30+L31*P31+L32*P32+L33*P33+L34*P34+L35*P35+L36*P36+L37*P37+L38*P38+L39*P39+L40*P40+L41*P41+L42*P42+L43*P43+L44*P44+L45*P45+L46*P46+L47*P47+L48*P48+L49*P49+L50*P50+L51*P51+L52*P52+L53*P53+L54*P54+L55*P55+L56*P56+L57*P57+L58*P58*L59*P59+L60*P60+L61*P61+L62*P62+L63*P63+L64*P64+L65*P65+L66*P66+L67*P67+L68*P68+L69*P69+L70*P70+L71*P71+L72*P72+L73*P73+L74*P74+L75*P75+L76*P76+L77*P77+L78*P78+L79*P79+L80*P80+L81*P81+L82*P82+L83*P83+L84*P84+L85*P85+L86*P86+L87*P87+L88*P88+L89*P89+L90*P90+L91*P91+L92*P92+L93*P93</f>
        <v>636.37371599999994</v>
      </c>
      <c r="R95">
        <f>SUM(R7:R94)</f>
        <v>715.03971600000011</v>
      </c>
    </row>
    <row r="96" spans="1:18">
      <c r="R96">
        <f>R95/10</f>
        <v>71.503971600000014</v>
      </c>
    </row>
    <row r="97" spans="17:18">
      <c r="R97" s="113">
        <f>SUM(R9:R93)</f>
        <v>636.37371599999994</v>
      </c>
    </row>
    <row r="98" spans="17:18">
      <c r="Q98" t="s">
        <v>207</v>
      </c>
      <c r="R98">
        <f>R97/10</f>
        <v>63.637371599999994</v>
      </c>
    </row>
  </sheetData>
  <mergeCells count="1">
    <mergeCell ref="M3:M5"/>
  </mergeCells>
  <pageMargins left="0.25" right="0.25" top="0.75" bottom="0.75" header="0.3" footer="0.3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F41"/>
  <sheetViews>
    <sheetView workbookViewId="0">
      <selection activeCell="D5" sqref="D5"/>
    </sheetView>
  </sheetViews>
  <sheetFormatPr defaultRowHeight="15"/>
  <cols>
    <col min="1" max="1" width="10.42578125" customWidth="1"/>
    <col min="2" max="2" width="30.42578125" customWidth="1"/>
    <col min="3" max="3" width="11.42578125" customWidth="1"/>
    <col min="4" max="12" width="5.7109375" customWidth="1"/>
    <col min="13" max="13" width="6.42578125" customWidth="1"/>
  </cols>
  <sheetData>
    <row r="2" spans="2:32" s="84" customFormat="1" ht="24.75" customHeight="1">
      <c r="C2" s="132" t="s">
        <v>159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6"/>
    </row>
    <row r="3" spans="2:32" s="84" customFormat="1" ht="27.75" customHeight="1">
      <c r="C3" s="106"/>
      <c r="D3" s="133" t="s">
        <v>160</v>
      </c>
      <c r="E3" s="133"/>
      <c r="F3" s="133"/>
      <c r="G3" s="133"/>
      <c r="H3" s="133"/>
      <c r="I3" s="133"/>
      <c r="J3" s="133"/>
      <c r="K3" s="133"/>
      <c r="L3" s="106"/>
      <c r="M3" s="106"/>
      <c r="N3" s="106"/>
      <c r="U3" s="132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2:32" s="84" customFormat="1" ht="15" customHeight="1">
      <c r="N4" s="85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2:32" s="84" customFormat="1" ht="17.25" customHeight="1">
      <c r="B5" s="109" t="s">
        <v>147</v>
      </c>
      <c r="D5" s="110" t="s">
        <v>148</v>
      </c>
      <c r="M5" s="85"/>
    </row>
    <row r="6" spans="2:32" s="84" customFormat="1" ht="8.25" customHeight="1">
      <c r="N6" s="85"/>
    </row>
    <row r="7" spans="2:32" s="84" customFormat="1" ht="17.25" customHeight="1">
      <c r="B7" s="109" t="s">
        <v>149</v>
      </c>
      <c r="D7" s="86" t="s">
        <v>150</v>
      </c>
      <c r="N7" s="85"/>
    </row>
    <row r="8" spans="2:32" ht="15.75" customHeight="1" thickBot="1"/>
    <row r="9" spans="2:32" ht="35.25" customHeight="1">
      <c r="B9" s="134" t="s">
        <v>58</v>
      </c>
      <c r="C9" s="136" t="s">
        <v>60</v>
      </c>
      <c r="D9" s="138" t="s">
        <v>82</v>
      </c>
      <c r="E9" s="139"/>
      <c r="F9" s="139"/>
      <c r="G9" s="139"/>
      <c r="H9" s="139"/>
      <c r="I9" s="139"/>
      <c r="J9" s="139"/>
      <c r="K9" s="139"/>
      <c r="L9" s="139"/>
      <c r="M9" s="140"/>
      <c r="N9" s="141" t="s">
        <v>81</v>
      </c>
      <c r="O9" s="143" t="s">
        <v>162</v>
      </c>
    </row>
    <row r="10" spans="2:32" ht="42" customHeight="1" thickBot="1">
      <c r="B10" s="135"/>
      <c r="C10" s="137"/>
      <c r="D10" s="87" t="s">
        <v>19</v>
      </c>
      <c r="E10" s="88" t="s">
        <v>20</v>
      </c>
      <c r="F10" s="88" t="s">
        <v>21</v>
      </c>
      <c r="G10" s="88" t="s">
        <v>22</v>
      </c>
      <c r="H10" s="88" t="s">
        <v>23</v>
      </c>
      <c r="I10" s="88" t="s">
        <v>24</v>
      </c>
      <c r="J10" s="88" t="s">
        <v>25</v>
      </c>
      <c r="K10" s="88" t="s">
        <v>26</v>
      </c>
      <c r="L10" s="88" t="s">
        <v>27</v>
      </c>
      <c r="M10" s="89" t="s">
        <v>28</v>
      </c>
      <c r="N10" s="142"/>
      <c r="O10" s="144"/>
    </row>
    <row r="11" spans="2:32" ht="19.5" customHeight="1">
      <c r="B11" s="90" t="s">
        <v>59</v>
      </c>
      <c r="C11" s="95">
        <v>80</v>
      </c>
      <c r="D11" s="107">
        <f>'свод '!B8*1000</f>
        <v>30</v>
      </c>
      <c r="E11" s="107">
        <f>'свод '!C8*1000</f>
        <v>30</v>
      </c>
      <c r="F11" s="107">
        <f>'свод '!D8*1000</f>
        <v>30</v>
      </c>
      <c r="G11" s="107">
        <f>'свод '!E8*1000</f>
        <v>30</v>
      </c>
      <c r="H11" s="107">
        <f>'свод '!F8*1000</f>
        <v>30</v>
      </c>
      <c r="I11" s="107">
        <f>'свод '!G8*1000</f>
        <v>30</v>
      </c>
      <c r="J11" s="107">
        <f>'свод '!H8*1000</f>
        <v>30</v>
      </c>
      <c r="K11" s="107">
        <f>'свод '!I8*1000</f>
        <v>30</v>
      </c>
      <c r="L11" s="107">
        <f>'свод '!J8*1000</f>
        <v>30</v>
      </c>
      <c r="M11" s="107">
        <f>'свод '!K8*1000</f>
        <v>0</v>
      </c>
      <c r="N11" s="100">
        <f>(D11+E11+F11+G11+H11+I11+J11+K11+L11+M11)/10</f>
        <v>27</v>
      </c>
      <c r="O11" s="103">
        <f>(N11-C11)/C11</f>
        <v>-0.66249999999999998</v>
      </c>
    </row>
    <row r="12" spans="2:32">
      <c r="B12" s="91" t="s">
        <v>4</v>
      </c>
      <c r="C12" s="96">
        <v>150</v>
      </c>
      <c r="D12" s="108">
        <f>'свод '!B7*1000</f>
        <v>90</v>
      </c>
      <c r="E12" s="108">
        <f>'свод '!C7*1000</f>
        <v>80</v>
      </c>
      <c r="F12" s="108">
        <f>'свод '!D7*1000</f>
        <v>70</v>
      </c>
      <c r="G12" s="108">
        <f>'свод '!E7*1000</f>
        <v>90</v>
      </c>
      <c r="H12" s="108">
        <f>'свод '!F7*1000</f>
        <v>110</v>
      </c>
      <c r="I12" s="108">
        <f>'свод '!G7*1000</f>
        <v>80</v>
      </c>
      <c r="J12" s="108">
        <f>'свод '!H7*1000</f>
        <v>110</v>
      </c>
      <c r="K12" s="108">
        <f>'свод '!I7*1000</f>
        <v>90</v>
      </c>
      <c r="L12" s="108">
        <f>'свод '!J7*1000</f>
        <v>93.8</v>
      </c>
      <c r="M12" s="108">
        <f>'свод '!K7*1000</f>
        <v>40</v>
      </c>
      <c r="N12" s="101">
        <f t="shared" ref="N12:N41" si="0">(D12+E12+F12+G12+H12+I12+J12+K12+L12+M12)/10</f>
        <v>85.38</v>
      </c>
      <c r="O12" s="104">
        <f t="shared" ref="O12:O41" si="1">(N12-C12)/C12</f>
        <v>-0.43080000000000002</v>
      </c>
    </row>
    <row r="13" spans="2:32">
      <c r="B13" s="91" t="s">
        <v>61</v>
      </c>
      <c r="C13" s="96">
        <v>15</v>
      </c>
      <c r="D13" s="108">
        <f>'свод '!B71*1000</f>
        <v>1.5</v>
      </c>
      <c r="E13" s="108">
        <f>'свод '!C71*1000</f>
        <v>0</v>
      </c>
      <c r="F13" s="108">
        <f>'свод '!D71*1000</f>
        <v>2.5</v>
      </c>
      <c r="G13" s="108">
        <f>'свод '!E71*1000</f>
        <v>0</v>
      </c>
      <c r="H13" s="108">
        <f>'свод '!F71*1000</f>
        <v>2.25</v>
      </c>
      <c r="I13" s="108">
        <f>'свод '!G71*1000</f>
        <v>2.25</v>
      </c>
      <c r="J13" s="108">
        <f>'свод '!H71*1000</f>
        <v>0</v>
      </c>
      <c r="K13" s="108">
        <f>'свод '!I71*1000</f>
        <v>2.25</v>
      </c>
      <c r="L13" s="108">
        <f>'свод '!J71*1000</f>
        <v>0</v>
      </c>
      <c r="M13" s="108">
        <f>'свод '!K71*1000</f>
        <v>2.25</v>
      </c>
      <c r="N13" s="101">
        <f t="shared" si="0"/>
        <v>1.3</v>
      </c>
      <c r="O13" s="104">
        <f t="shared" si="1"/>
        <v>-0.91333333333333333</v>
      </c>
    </row>
    <row r="14" spans="2:32">
      <c r="B14" s="91" t="s">
        <v>78</v>
      </c>
      <c r="C14" s="96">
        <v>45</v>
      </c>
      <c r="D14" s="108">
        <f>('свод '!B25+'свод '!B26+'свод '!B27+'свод '!B28+'свод '!B29+'свод '!B30+'свод '!B31+'свод '!B32+'свод '!B33)*1000</f>
        <v>80</v>
      </c>
      <c r="E14" s="108">
        <f>('свод '!C25+'свод '!C26+'свод '!C27+'свод '!C28+'свод '!C29+'свод '!C30+'свод '!C31+'свод '!C32+'свод '!C33)*1000</f>
        <v>25</v>
      </c>
      <c r="F14" s="108">
        <f>('свод '!D25+'свод '!D26+'свод '!D27+'свод '!D28+'свод '!D29+'свод '!D30+'свод '!D31+'свод '!D32+'свод '!D33)*1000</f>
        <v>46</v>
      </c>
      <c r="G14" s="108">
        <f>('свод '!E25+'свод '!E26+'свод '!E27+'свод '!E28+'свод '!E29+'свод '!E30+'свод '!E31+'свод '!E32+'свод '!E33)*1000</f>
        <v>91</v>
      </c>
      <c r="H14" s="108">
        <f>('свод '!F25+'свод '!F26+'свод '!F27+'свод '!F28+'свод '!F29+'свод '!F30+'свод '!F31+'свод '!F32+'свод '!F33)*1000</f>
        <v>39.199999999999996</v>
      </c>
      <c r="I14" s="108">
        <f>('свод '!G25+'свод '!G26+'свод '!G27+'свод '!G28+'свод '!G29+'свод '!G30+'свод '!G31+'свод '!G32+'свод '!G33)*1000</f>
        <v>26</v>
      </c>
      <c r="J14" s="108">
        <f>('свод '!H25+'свод '!H26+'свод '!H27+'свод '!H28+'свод '!H29+'свод '!H30+'свод '!H31+'свод '!H32+'свод '!H33)*1000</f>
        <v>83</v>
      </c>
      <c r="K14" s="108">
        <f>('свод '!I25+'свод '!I26+'свод '!I27+'свод '!I28+'свод '!I29+'свод '!I30+'свод '!I31+'свод '!I32+'свод '!I33)*1000</f>
        <v>34.200000000000003</v>
      </c>
      <c r="L14" s="108">
        <f>('свод '!J25+'свод '!J26+'свод '!J27+'свод '!J28+'свод '!J29+'свод '!J30+'свод '!J31+'свод '!J32+'свод '!J33)*1000</f>
        <v>88</v>
      </c>
      <c r="M14" s="108">
        <f>('свод '!K25+'свод '!K26+'свод '!K27+'свод '!K28+'свод '!K29+'свод '!K30+'свод '!K31+'свод '!K32+'свод '!K33)*1000</f>
        <v>46</v>
      </c>
      <c r="N14" s="101">
        <f t="shared" si="0"/>
        <v>55.839999999999996</v>
      </c>
      <c r="O14" s="104">
        <f t="shared" si="1"/>
        <v>0.24088888888888882</v>
      </c>
    </row>
    <row r="15" spans="2:32">
      <c r="B15" s="91" t="s">
        <v>62</v>
      </c>
      <c r="C15" s="96">
        <v>15</v>
      </c>
      <c r="D15" s="108">
        <f>('свод '!B23+'свод '!B24)*1000</f>
        <v>0</v>
      </c>
      <c r="E15" s="108">
        <f>('свод '!C23+'свод '!C24)*1000</f>
        <v>58</v>
      </c>
      <c r="F15" s="108">
        <f>('свод '!D23+'свод '!D24)*1000</f>
        <v>0</v>
      </c>
      <c r="G15" s="108">
        <f>('свод '!E23+'свод '!E24)*1000</f>
        <v>0</v>
      </c>
      <c r="H15" s="108">
        <f>('свод '!F23+'свод '!F24)*1000</f>
        <v>0</v>
      </c>
      <c r="I15" s="108">
        <f>('свод '!G23+'свод '!G24)*1000</f>
        <v>50</v>
      </c>
      <c r="J15" s="108">
        <f>('свод '!H23+'свод '!H24)*1000</f>
        <v>0</v>
      </c>
      <c r="K15" s="108">
        <f>('свод '!I23+'свод '!I24)*1000</f>
        <v>50</v>
      </c>
      <c r="L15" s="108">
        <f>('свод '!J23+'свод '!J24)*1000</f>
        <v>8</v>
      </c>
      <c r="M15" s="108">
        <f>('свод '!K23+'свод '!K24)*1000</f>
        <v>0</v>
      </c>
      <c r="N15" s="101">
        <f t="shared" si="0"/>
        <v>16.600000000000001</v>
      </c>
      <c r="O15" s="104">
        <f t="shared" si="1"/>
        <v>0.10666666666666676</v>
      </c>
    </row>
    <row r="16" spans="2:32" ht="19.5" customHeight="1">
      <c r="B16" s="91" t="s">
        <v>63</v>
      </c>
      <c r="C16" s="96">
        <v>187</v>
      </c>
      <c r="D16" s="108">
        <f>'свод '!B52*1000</f>
        <v>21.4</v>
      </c>
      <c r="E16" s="108">
        <f>'свод '!C52*1000</f>
        <v>80</v>
      </c>
      <c r="F16" s="108">
        <f>'свод '!D52*1000</f>
        <v>205.4</v>
      </c>
      <c r="G16" s="108">
        <f>'свод '!E52*1000</f>
        <v>32</v>
      </c>
      <c r="H16" s="108">
        <f>'свод '!F52*1000</f>
        <v>234.2</v>
      </c>
      <c r="I16" s="108">
        <f>'свод '!G52*1000</f>
        <v>21.4</v>
      </c>
      <c r="J16" s="108">
        <f>'свод '!H52*1000</f>
        <v>80</v>
      </c>
      <c r="K16" s="108">
        <f>'свод '!I52*1000</f>
        <v>27.2</v>
      </c>
      <c r="L16" s="108">
        <f>'свод '!J52*1000</f>
        <v>80</v>
      </c>
      <c r="M16" s="108">
        <f>'свод '!K52*1000</f>
        <v>224.8</v>
      </c>
      <c r="N16" s="101">
        <f t="shared" si="0"/>
        <v>100.64000000000001</v>
      </c>
      <c r="O16" s="104">
        <f t="shared" si="1"/>
        <v>-0.46181818181818174</v>
      </c>
    </row>
    <row r="17" spans="2:15" ht="81" customHeight="1">
      <c r="B17" s="91" t="s">
        <v>64</v>
      </c>
      <c r="C17" s="96">
        <v>280</v>
      </c>
      <c r="D17" s="108">
        <f>('свод '!B51+'свод '!B53+'свод '!B54+'свод '!B55+'свод '!B56+'свод '!B57+'свод '!B58+'свод '!B59+'свод '!B60+'свод '!B61+'свод '!B62+'свод '!B63+'свод '!B76)*1000</f>
        <v>148.60000000000002</v>
      </c>
      <c r="E17" s="108">
        <f>('свод '!C51+'свод '!C53+'свод '!C54+'свод '!C55+'свод '!C56+'свод '!C57+'свод '!C58+'свод '!C59+'свод '!C60+'свод '!C61+'свод '!C62+'свод '!C63+'свод '!C76)*1000</f>
        <v>82.600000000000009</v>
      </c>
      <c r="F17" s="108">
        <f>('свод '!D51+'свод '!D53+'свод '!D54+'свод '!D55+'свод '!D56+'свод '!D57+'свод '!D58+'свод '!D59+'свод '!D60+'свод '!D61+'свод '!D62+'свод '!D63+'свод '!D76)*1000</f>
        <v>111.96000000000001</v>
      </c>
      <c r="G17" s="108">
        <f>('свод '!E51+'свод '!E53+'свод '!E54+'свод '!E55+'свод '!E56+'свод '!E57+'свод '!E58+'свод '!E59+'свод '!E60+'свод '!E61+'свод '!E62+'свод '!E63+'свод '!E76)*1000</f>
        <v>144.34999999999997</v>
      </c>
      <c r="H17" s="108">
        <f>('свод '!F51+'свод '!F53+'свод '!F54+'свод '!F55+'свод '!F56+'свод '!F57+'свод '!F58+'свод '!F59+'свод '!F60+'свод '!F61+'свод '!F62+'свод '!F63+'свод '!F76)*1000</f>
        <v>127.45</v>
      </c>
      <c r="I17" s="108">
        <f>('свод '!G51+'свод '!G53+'свод '!G54+'свод '!G55+'свод '!G56+'свод '!G57+'свод '!G58+'свод '!G59+'свод '!G60+'свод '!G61+'свод '!G62+'свод '!G63+'свод '!G76)*1000</f>
        <v>158.94999999999999</v>
      </c>
      <c r="J17" s="108">
        <f>('свод '!H51+'свод '!H53+'свод '!H54+'свод '!H55+'свод '!H56+'свод '!H57+'свод '!H58+'свод '!H59+'свод '!H60+'свод '!H61+'свод '!H62+'свод '!H63+'свод '!H76)*1000</f>
        <v>131.45999999999998</v>
      </c>
      <c r="K17" s="108">
        <f>('свод '!I51+'свод '!I53+'свод '!I54+'свод '!I55+'свод '!I56+'свод '!I57+'свод '!I58+'свод '!I59+'свод '!I60+'свод '!I61+'свод '!I62+'свод '!I63+'свод '!I76)*1000</f>
        <v>124.45</v>
      </c>
      <c r="L17" s="108">
        <f>('свод '!J51+'свод '!J53+'свод '!J54+'свод '!J55+'свод '!J56+'свод '!J57+'свод '!J58+'свод '!J59+'свод '!J60+'свод '!J61+'свод '!J62+'свод '!J63+'свод '!J76)*1000</f>
        <v>82.600000000000009</v>
      </c>
      <c r="M17" s="108">
        <f>('свод '!K51+'свод '!K53+'свод '!K54+'свод '!K55+'свод '!K56+'свод '!K57+'свод '!K58+'свод '!K59+'свод '!K60+'свод '!K61+'свод '!K62+'свод '!K63+'свод '!K76)*1000</f>
        <v>97.45</v>
      </c>
      <c r="N17" s="101">
        <f t="shared" si="0"/>
        <v>120.98700000000001</v>
      </c>
      <c r="O17" s="104">
        <f t="shared" si="1"/>
        <v>-0.5679035714285714</v>
      </c>
    </row>
    <row r="18" spans="2:15">
      <c r="B18" s="91" t="s">
        <v>151</v>
      </c>
      <c r="C18" s="96">
        <v>185</v>
      </c>
      <c r="D18" s="108">
        <f>('свод '!B66+'свод '!B67+'свод '!B68+'свод '!B69+'свод '!B79)*1000</f>
        <v>144.6</v>
      </c>
      <c r="E18" s="108">
        <f>('свод '!C66+'свод '!C67+'свод '!C68+'свод '!C69+'свод '!C79)*1000</f>
        <v>7.5</v>
      </c>
      <c r="F18" s="108">
        <f>('свод '!D66+'свод '!D67+'свод '!D68+'свод '!D69+'свод '!D79)*1000</f>
        <v>100</v>
      </c>
      <c r="G18" s="108">
        <f>('свод '!E66+'свод '!E67+'свод '!E68+'свод '!E69+'свод '!E79)*1000</f>
        <v>20.399999999999999</v>
      </c>
      <c r="H18" s="108">
        <f>('свод '!F66+'свод '!F67+'свод '!F68+'свод '!F69+'свод '!F79)*1000</f>
        <v>44.6</v>
      </c>
      <c r="I18" s="108">
        <f>('свод '!G66+'свод '!G67+'свод '!G68+'свод '!G69+'свод '!G79)*1000</f>
        <v>7.5</v>
      </c>
      <c r="J18" s="108">
        <f>('свод '!H66+'свод '!H67+'свод '!H68+'свод '!H69+'свод '!H79)*1000</f>
        <v>100</v>
      </c>
      <c r="K18" s="108">
        <f>('свод '!I66+'свод '!I67+'свод '!I68+'свод '!I69+'свод '!I79)*1000</f>
        <v>7.5</v>
      </c>
      <c r="L18" s="108">
        <f>('свод '!J66+'свод '!J67+'свод '!J68+'свод '!J69+'свод '!J79)*1000</f>
        <v>0</v>
      </c>
      <c r="M18" s="108">
        <f>('свод '!K66+'свод '!K67+'свод '!K68+'свод '!K69+'свод '!K79)*1000</f>
        <v>144.6</v>
      </c>
      <c r="N18" s="101">
        <f t="shared" si="0"/>
        <v>57.67</v>
      </c>
      <c r="O18" s="104">
        <f t="shared" si="1"/>
        <v>-0.68827027027027021</v>
      </c>
    </row>
    <row r="19" spans="2:15">
      <c r="B19" s="91" t="s">
        <v>65</v>
      </c>
      <c r="C19" s="96">
        <v>15</v>
      </c>
      <c r="D19" s="108">
        <f>('свод '!B77+'свод '!B64+'свод '!B65)*1000</f>
        <v>0</v>
      </c>
      <c r="E19" s="108">
        <f>('свод '!C77+'свод '!C64+'свод '!C65)*1000</f>
        <v>21.4</v>
      </c>
      <c r="F19" s="108">
        <f>('свод '!D77+'свод '!D64+'свод '!D65)*1000</f>
        <v>25</v>
      </c>
      <c r="G19" s="108">
        <f>('свод '!E77+'свод '!E64+'свод '!E65)*1000</f>
        <v>0</v>
      </c>
      <c r="H19" s="108">
        <f>('свод '!F77+'свод '!F64+'свод '!F65)*1000</f>
        <v>0</v>
      </c>
      <c r="I19" s="108">
        <f>('свод '!G77+'свод '!G64+'свод '!G65)*1000</f>
        <v>25</v>
      </c>
      <c r="J19" s="108">
        <f>('свод '!H77+'свод '!H64+'свод '!H65)*1000</f>
        <v>20.3</v>
      </c>
      <c r="K19" s="108">
        <f>('свод '!I77+'свод '!I64+'свод '!I65)*1000</f>
        <v>21.4</v>
      </c>
      <c r="L19" s="108">
        <f>('свод '!J77+'свод '!J64+'свод '!J65)*1000</f>
        <v>25</v>
      </c>
      <c r="M19" s="108">
        <f>('свод '!K77+'свод '!K64+'свод '!K65)*1000</f>
        <v>0</v>
      </c>
      <c r="N19" s="101">
        <f t="shared" si="0"/>
        <v>13.809999999999999</v>
      </c>
      <c r="O19" s="104">
        <f t="shared" si="1"/>
        <v>-7.9333333333333422E-2</v>
      </c>
    </row>
    <row r="20" spans="2:15" ht="24" customHeight="1">
      <c r="B20" s="91" t="s">
        <v>152</v>
      </c>
      <c r="C20" s="96">
        <v>200</v>
      </c>
      <c r="D20" s="108">
        <f>('свод '!B16+'свод '!B17*0.2)*1000</f>
        <v>0</v>
      </c>
      <c r="E20" s="108">
        <f>('свод '!C16+'свод '!C17*0.2)*1000</f>
        <v>0</v>
      </c>
      <c r="F20" s="108">
        <f>('свод '!D16+'свод '!D17*0.2)*1000</f>
        <v>0</v>
      </c>
      <c r="G20" s="108">
        <f>('свод '!E16+'свод '!E17*0.2)*1000</f>
        <v>0</v>
      </c>
      <c r="H20" s="108">
        <f>('свод '!F16+'свод '!F17*0.2)*1000</f>
        <v>0</v>
      </c>
      <c r="I20" s="108">
        <f>('свод '!G16+'свод '!G17*0.2)*1000</f>
        <v>0</v>
      </c>
      <c r="J20" s="108">
        <f>('свод '!H16+'свод '!H17*0.2)*1000</f>
        <v>0</v>
      </c>
      <c r="K20" s="108">
        <f>('свод '!I16+'свод '!I17*0.2)*1000</f>
        <v>0</v>
      </c>
      <c r="L20" s="108">
        <f>('свод '!J16+'свод '!J17*0.2)*1000</f>
        <v>0</v>
      </c>
      <c r="M20" s="108">
        <f>('свод '!K16+'свод '!K17*0.2)*1000</f>
        <v>0</v>
      </c>
      <c r="N20" s="101">
        <f t="shared" si="0"/>
        <v>0</v>
      </c>
      <c r="O20" s="104">
        <f t="shared" si="1"/>
        <v>-1</v>
      </c>
    </row>
    <row r="21" spans="2:15">
      <c r="B21" s="91" t="s">
        <v>153</v>
      </c>
      <c r="C21" s="96">
        <v>70</v>
      </c>
      <c r="D21" s="108">
        <f>('свод '!B36+'свод '!B37+'свод '!B42+'свод '!B44+'свод '!B48+'свод '!B49+'свод '!B82)*1000</f>
        <v>100</v>
      </c>
      <c r="E21" s="108">
        <f>('свод '!C36+'свод '!C37+'свод '!C42+'свод '!C44+'свод '!C48+'свод '!C49+'свод '!C82)*1000</f>
        <v>0</v>
      </c>
      <c r="F21" s="108">
        <f>('свод '!D36+'свод '!D37+'свод '!D42+'свод '!D44+'свод '!D48+'свод '!D49+'свод '!D82)*1000</f>
        <v>74</v>
      </c>
      <c r="G21" s="108">
        <f>('свод '!E36+'свод '!E37+'свод '!E42+'свод '!E44+'свод '!E48+'свод '!E49+'свод '!E82)*1000</f>
        <v>100</v>
      </c>
      <c r="H21" s="108">
        <f>('свод '!F36+'свод '!F37+'свод '!F42+'свод '!F44+'свод '!F48+'свод '!F49+'свод '!F82)*1000</f>
        <v>0</v>
      </c>
      <c r="I21" s="108">
        <f>('свод '!G36+'свод '!G37+'свод '!G42+'свод '!G44+'свод '!G48+'свод '!G49+'свод '!G82)*1000</f>
        <v>0</v>
      </c>
      <c r="J21" s="108">
        <f>('свод '!H36+'свод '!H37+'свод '!H42+'свод '!H44+'свод '!H48+'свод '!H49+'свод '!H82)*1000</f>
        <v>0</v>
      </c>
      <c r="K21" s="108">
        <f>('свод '!I36+'свод '!I37+'свод '!I42+'свод '!I44+'свод '!I48+'свод '!I49+'свод '!I82)*1000</f>
        <v>100</v>
      </c>
      <c r="L21" s="108">
        <f>('свод '!J36+'свод '!J37+'свод '!J42+'свод '!J44+'свод '!J48+'свод '!J49+'свод '!J82)*1000</f>
        <v>0</v>
      </c>
      <c r="M21" s="108">
        <f>('свод '!K36+'свод '!K37+'свод '!K42+'свод '!K44+'свод '!K48+'свод '!K49+'свод '!K82)*1000</f>
        <v>0</v>
      </c>
      <c r="N21" s="101">
        <f t="shared" si="0"/>
        <v>37.4</v>
      </c>
      <c r="O21" s="104">
        <f t="shared" si="1"/>
        <v>-0.46571428571428575</v>
      </c>
    </row>
    <row r="22" spans="2:15" ht="33" customHeight="1">
      <c r="B22" s="91" t="s">
        <v>154</v>
      </c>
      <c r="C22" s="96">
        <v>30</v>
      </c>
      <c r="D22" s="108">
        <f>('свод '!B47+'свод '!B38)*1000</f>
        <v>0</v>
      </c>
      <c r="E22" s="108">
        <f>('свод '!C47+'свод '!C38)*1000</f>
        <v>100</v>
      </c>
      <c r="F22" s="108">
        <f>('свод '!D47+'свод '!D38)*1000</f>
        <v>0</v>
      </c>
      <c r="G22" s="108">
        <f>('свод '!E47+'свод '!E38)*1000</f>
        <v>0</v>
      </c>
      <c r="H22" s="108">
        <f>('свод '!F47+'свод '!F38)*1000</f>
        <v>0</v>
      </c>
      <c r="I22" s="108">
        <f>('свод '!G47+'свод '!G38)*1000</f>
        <v>0</v>
      </c>
      <c r="J22" s="108">
        <f>('свод '!H47+'свод '!H38)*1000</f>
        <v>0</v>
      </c>
      <c r="K22" s="108">
        <f>('свод '!I47+'свод '!I38)*1000</f>
        <v>0</v>
      </c>
      <c r="L22" s="108">
        <f>('свод '!J47+'свод '!J38)*1000</f>
        <v>100</v>
      </c>
      <c r="M22" s="108">
        <f>('свод '!K47+'свод '!K38)*1000</f>
        <v>0</v>
      </c>
      <c r="N22" s="101">
        <f t="shared" si="0"/>
        <v>20</v>
      </c>
      <c r="O22" s="104">
        <f t="shared" si="1"/>
        <v>-0.33333333333333331</v>
      </c>
    </row>
    <row r="23" spans="2:15" ht="33" customHeight="1">
      <c r="B23" s="91" t="s">
        <v>66</v>
      </c>
      <c r="C23" s="96">
        <v>35</v>
      </c>
      <c r="D23" s="108">
        <f>('свод '!B34+'свод '!B35+'свод '!B43+'свод '!B45)*1000</f>
        <v>0</v>
      </c>
      <c r="E23" s="108">
        <f>('свод '!C34+'свод '!C35+'свод '!C43+'свод '!C45)*1000</f>
        <v>15</v>
      </c>
      <c r="F23" s="108">
        <f>('свод '!D34+'свод '!D35+'свод '!D43+'свод '!D45)*1000</f>
        <v>0</v>
      </c>
      <c r="G23" s="108">
        <f>('свод '!E34+'свод '!E35+'свод '!E43+'свод '!E45)*1000</f>
        <v>0</v>
      </c>
      <c r="H23" s="108">
        <f>('свод '!F34+'свод '!F35+'свод '!F43+'свод '!F45)*1000</f>
        <v>0</v>
      </c>
      <c r="I23" s="108">
        <f>('свод '!G34+'свод '!G35+'свод '!G43+'свод '!G45)*1000</f>
        <v>100</v>
      </c>
      <c r="J23" s="108">
        <f>('свод '!H34+'свод '!H35+'свод '!H43+'свод '!H45)*1000</f>
        <v>96</v>
      </c>
      <c r="K23" s="108">
        <f>('свод '!I34+'свод '!I35+'свод '!I43+'свод '!I45)*1000</f>
        <v>0</v>
      </c>
      <c r="L23" s="108">
        <f>('свод '!J34+'свод '!J35+'свод '!J43+'свод '!J45)*1000</f>
        <v>15</v>
      </c>
      <c r="M23" s="108">
        <f>('свод '!K34+'свод '!K35+'свод '!K43+'свод '!K45)*1000</f>
        <v>0</v>
      </c>
      <c r="N23" s="101">
        <f t="shared" si="0"/>
        <v>22.6</v>
      </c>
      <c r="O23" s="104">
        <f t="shared" si="1"/>
        <v>-0.35428571428571426</v>
      </c>
    </row>
    <row r="24" spans="2:15" ht="29.25" customHeight="1">
      <c r="B24" s="91" t="s">
        <v>67</v>
      </c>
      <c r="C24" s="96">
        <v>58</v>
      </c>
      <c r="D24" s="108">
        <f>('свод '!B39+'свод '!B46+'свод '!B80)*1000</f>
        <v>0</v>
      </c>
      <c r="E24" s="108">
        <f>('свод '!C39+'свод '!C46+'свод '!C80)*1000</f>
        <v>0</v>
      </c>
      <c r="F24" s="108">
        <f>('свод '!D39+'свод '!D46+'свод '!D80)*1000</f>
        <v>0</v>
      </c>
      <c r="G24" s="108">
        <f>('свод '!E39+'свод '!E46+'свод '!E80)*1000</f>
        <v>0</v>
      </c>
      <c r="H24" s="108">
        <f>('свод '!F39+'свод '!F46+'свод '!F80)*1000</f>
        <v>100</v>
      </c>
      <c r="I24" s="108">
        <f>('свод '!G39+'свод '!G46+'свод '!G80)*1000</f>
        <v>0</v>
      </c>
      <c r="J24" s="108">
        <f>('свод '!H39+'свод '!H46+'свод '!H80)*1000</f>
        <v>0</v>
      </c>
      <c r="K24" s="108">
        <f>('свод '!I39+'свод '!I46+'свод '!I80)*1000</f>
        <v>0</v>
      </c>
      <c r="L24" s="108">
        <f>('свод '!J39+'свод '!J46+'свод '!J80)*1000</f>
        <v>0</v>
      </c>
      <c r="M24" s="108">
        <f>('свод '!K39+'свод '!K46+'свод '!K80)*1000</f>
        <v>100</v>
      </c>
      <c r="N24" s="101">
        <f t="shared" si="0"/>
        <v>20</v>
      </c>
      <c r="O24" s="104">
        <f t="shared" si="1"/>
        <v>-0.65517241379310343</v>
      </c>
    </row>
    <row r="25" spans="2:15" ht="21.75" customHeight="1">
      <c r="B25" s="91" t="s">
        <v>155</v>
      </c>
      <c r="C25" s="96">
        <v>300</v>
      </c>
      <c r="D25" s="108">
        <f>('свод '!B11+'свод '!B21)*1000</f>
        <v>100</v>
      </c>
      <c r="E25" s="108">
        <f>('свод '!C11+'свод '!C21)*1000</f>
        <v>120.00000000000001</v>
      </c>
      <c r="F25" s="108">
        <f>('свод '!D11+'свод '!D21)*1000</f>
        <v>160</v>
      </c>
      <c r="G25" s="108">
        <f>('свод '!E11+'свод '!E21)*1000</f>
        <v>100</v>
      </c>
      <c r="H25" s="108">
        <f>('свод '!F11+'свод '!F21)*1000</f>
        <v>100</v>
      </c>
      <c r="I25" s="108">
        <f>('свод '!G11+'свод '!G21)*1000</f>
        <v>122</v>
      </c>
      <c r="J25" s="108">
        <f>('свод '!H11+'свод '!H21)*1000</f>
        <v>100</v>
      </c>
      <c r="K25" s="108">
        <f>('свод '!I11+'свод '!I21)*1000</f>
        <v>100</v>
      </c>
      <c r="L25" s="108">
        <f>('свод '!J11+'свод '!J21)*1000</f>
        <v>100</v>
      </c>
      <c r="M25" s="108">
        <f>('свод '!K11+'свод '!K21)*1000</f>
        <v>160</v>
      </c>
      <c r="N25" s="101">
        <f t="shared" si="0"/>
        <v>116.2</v>
      </c>
      <c r="O25" s="104">
        <f t="shared" si="1"/>
        <v>-0.61266666666666669</v>
      </c>
    </row>
    <row r="26" spans="2:15">
      <c r="B26" s="92" t="s">
        <v>156</v>
      </c>
      <c r="C26" s="96">
        <v>150</v>
      </c>
      <c r="D26" s="108">
        <f>('свод '!B81+'свод '!B93*0.1)*1000</f>
        <v>0</v>
      </c>
      <c r="E26" s="108">
        <f>('свод '!C81+'свод '!C93*0.1)*1000</f>
        <v>0</v>
      </c>
      <c r="F26" s="108">
        <f>('свод '!D81+'свод '!D93*0.1)*1000</f>
        <v>0</v>
      </c>
      <c r="G26" s="108">
        <f>('свод '!E81+'свод '!E93*0.1)*1000</f>
        <v>0</v>
      </c>
      <c r="H26" s="108">
        <f>('свод '!F81+'свод '!F93*0.1)*1000</f>
        <v>0</v>
      </c>
      <c r="I26" s="108">
        <f>('свод '!G81+'свод '!G93*0.1)*1000</f>
        <v>0</v>
      </c>
      <c r="J26" s="108">
        <f>('свод '!H81+'свод '!H93*0.1)*1000</f>
        <v>0</v>
      </c>
      <c r="K26" s="108">
        <f>('свод '!I81+'свод '!I93*0.1)*1000</f>
        <v>0</v>
      </c>
      <c r="L26" s="108">
        <f>('свод '!J81+'свод '!J93*0.1)*1000</f>
        <v>0</v>
      </c>
      <c r="M26" s="108">
        <f>('свод '!K81+'свод '!K93*0.1)*1000</f>
        <v>0</v>
      </c>
      <c r="N26" s="101">
        <f t="shared" si="0"/>
        <v>0</v>
      </c>
      <c r="O26" s="104">
        <f t="shared" si="1"/>
        <v>-1</v>
      </c>
    </row>
    <row r="27" spans="2:15">
      <c r="B27" s="93" t="s">
        <v>69</v>
      </c>
      <c r="C27" s="97">
        <v>10</v>
      </c>
      <c r="D27" s="108">
        <f>'свод '!B20*1000</f>
        <v>5</v>
      </c>
      <c r="E27" s="108">
        <f>'свод '!C20*1000</f>
        <v>0</v>
      </c>
      <c r="F27" s="108">
        <f>'свод '!D20*1000</f>
        <v>0</v>
      </c>
      <c r="G27" s="108">
        <f>'свод '!E20*1000</f>
        <v>0</v>
      </c>
      <c r="H27" s="108">
        <f>'свод '!F20*1000</f>
        <v>0</v>
      </c>
      <c r="I27" s="108">
        <f>'свод '!G20*1000</f>
        <v>0</v>
      </c>
      <c r="J27" s="108">
        <f>'свод '!H20*1000</f>
        <v>0</v>
      </c>
      <c r="K27" s="108">
        <f>'свод '!I20*1000</f>
        <v>0</v>
      </c>
      <c r="L27" s="108">
        <f>'свод '!J20*1000</f>
        <v>0</v>
      </c>
      <c r="M27" s="108">
        <f>'свод '!K20*1000</f>
        <v>0</v>
      </c>
      <c r="N27" s="101">
        <f t="shared" si="0"/>
        <v>0.5</v>
      </c>
      <c r="O27" s="104">
        <f t="shared" si="1"/>
        <v>-0.95</v>
      </c>
    </row>
    <row r="28" spans="2:15">
      <c r="B28" s="92" t="s">
        <v>68</v>
      </c>
      <c r="C28" s="97">
        <v>50</v>
      </c>
      <c r="D28" s="108">
        <f>'свод '!B22*1000</f>
        <v>0</v>
      </c>
      <c r="E28" s="108">
        <f>'свод '!C22*1000</f>
        <v>0</v>
      </c>
      <c r="F28" s="108">
        <f>'свод '!D22*1000</f>
        <v>0</v>
      </c>
      <c r="G28" s="108">
        <f>'свод '!E22*1000</f>
        <v>0</v>
      </c>
      <c r="H28" s="108">
        <f>'свод '!F22*1000</f>
        <v>0</v>
      </c>
      <c r="I28" s="108">
        <f>'свод '!G22*1000</f>
        <v>0</v>
      </c>
      <c r="J28" s="108">
        <f>'свод '!H22*1000</f>
        <v>0</v>
      </c>
      <c r="K28" s="108">
        <f>'свод '!I22*1000</f>
        <v>0</v>
      </c>
      <c r="L28" s="108">
        <f>'свод '!J22*1000</f>
        <v>0</v>
      </c>
      <c r="M28" s="108">
        <f>'свод '!K22*1000</f>
        <v>0</v>
      </c>
      <c r="N28" s="101">
        <f t="shared" si="0"/>
        <v>0</v>
      </c>
      <c r="O28" s="104">
        <f t="shared" si="1"/>
        <v>-1</v>
      </c>
    </row>
    <row r="29" spans="2:15">
      <c r="B29" s="92" t="s">
        <v>11</v>
      </c>
      <c r="C29" s="97">
        <v>10</v>
      </c>
      <c r="D29" s="108">
        <f>'свод '!B41*1000</f>
        <v>0</v>
      </c>
      <c r="E29" s="108">
        <f>'свод '!C41*1000</f>
        <v>0</v>
      </c>
      <c r="F29" s="108">
        <f>'свод '!D41*1000</f>
        <v>0</v>
      </c>
      <c r="G29" s="108">
        <f>'свод '!E41*1000</f>
        <v>0</v>
      </c>
      <c r="H29" s="108">
        <f>'свод '!F41*1000</f>
        <v>15.5</v>
      </c>
      <c r="I29" s="108">
        <f>'свод '!G41*1000</f>
        <v>0</v>
      </c>
      <c r="J29" s="108">
        <f>'свод '!H41*1000</f>
        <v>15.5</v>
      </c>
      <c r="K29" s="108">
        <f>'свод '!I41*1000</f>
        <v>0</v>
      </c>
      <c r="L29" s="108">
        <f>'свод '!J41*1000</f>
        <v>0</v>
      </c>
      <c r="M29" s="108">
        <f>'свод '!K41*1000</f>
        <v>0</v>
      </c>
      <c r="N29" s="101">
        <f t="shared" si="0"/>
        <v>3.1</v>
      </c>
      <c r="O29" s="104">
        <f t="shared" si="1"/>
        <v>-0.69000000000000006</v>
      </c>
    </row>
    <row r="30" spans="2:15" ht="18" customHeight="1">
      <c r="B30" s="92" t="s">
        <v>71</v>
      </c>
      <c r="C30" s="97">
        <v>30</v>
      </c>
      <c r="D30" s="108">
        <f>'свод '!B9*1000</f>
        <v>9</v>
      </c>
      <c r="E30" s="108">
        <f>'свод '!C9*1000</f>
        <v>15</v>
      </c>
      <c r="F30" s="108">
        <f>'свод '!D9*1000</f>
        <v>5</v>
      </c>
      <c r="G30" s="108">
        <f>'свод '!E9*1000</f>
        <v>18.8</v>
      </c>
      <c r="H30" s="108">
        <f>'свод '!F9*1000</f>
        <v>15</v>
      </c>
      <c r="I30" s="108">
        <f>'свод '!G9*1000</f>
        <v>10</v>
      </c>
      <c r="J30" s="108">
        <f>'свод '!H9*1000</f>
        <v>10</v>
      </c>
      <c r="K30" s="108">
        <f>'свод '!I9*1000</f>
        <v>20</v>
      </c>
      <c r="L30" s="108">
        <f>'свод '!J9*1000</f>
        <v>5</v>
      </c>
      <c r="M30" s="108">
        <f>'свод '!K9*1000</f>
        <v>10</v>
      </c>
      <c r="N30" s="101">
        <f t="shared" si="0"/>
        <v>11.78</v>
      </c>
      <c r="O30" s="104">
        <f t="shared" si="1"/>
        <v>-0.60733333333333328</v>
      </c>
    </row>
    <row r="31" spans="2:15" ht="15" customHeight="1">
      <c r="B31" s="92" t="s">
        <v>70</v>
      </c>
      <c r="C31" s="97">
        <v>15</v>
      </c>
      <c r="D31" s="108">
        <f>'свод '!B10*1000</f>
        <v>4.25</v>
      </c>
      <c r="E31" s="108">
        <f>'свод '!C10*1000</f>
        <v>4</v>
      </c>
      <c r="F31" s="108">
        <f>'свод '!D10*1000</f>
        <v>10</v>
      </c>
      <c r="G31" s="108">
        <f>'свод '!E10*1000</f>
        <v>7</v>
      </c>
      <c r="H31" s="108">
        <f>'свод '!F10*1000</f>
        <v>4.9000000000000004</v>
      </c>
      <c r="I31" s="108">
        <f>'свод '!G10*1000</f>
        <v>4.9000000000000004</v>
      </c>
      <c r="J31" s="108">
        <f>'свод '!H10*1000</f>
        <v>12</v>
      </c>
      <c r="K31" s="108">
        <f>'свод '!I10*1000</f>
        <v>4.9000000000000004</v>
      </c>
      <c r="L31" s="108">
        <f>'свод '!J10*1000</f>
        <v>4</v>
      </c>
      <c r="M31" s="108">
        <f>'свод '!K10*1000</f>
        <v>4.9000000000000004</v>
      </c>
      <c r="N31" s="101">
        <f t="shared" si="0"/>
        <v>6.0849999999999991</v>
      </c>
      <c r="O31" s="104">
        <f t="shared" si="1"/>
        <v>-0.59433333333333338</v>
      </c>
    </row>
    <row r="32" spans="2:15" ht="19.5" customHeight="1">
      <c r="B32" s="92" t="s">
        <v>72</v>
      </c>
      <c r="C32" s="97">
        <v>1</v>
      </c>
      <c r="D32" s="108">
        <f>'свод '!B40/0.04</f>
        <v>0</v>
      </c>
      <c r="E32" s="108">
        <f>'свод '!C40/0.04</f>
        <v>0</v>
      </c>
      <c r="F32" s="108">
        <f>'свод '!D40/0.04</f>
        <v>0</v>
      </c>
      <c r="G32" s="108">
        <f>'свод '!E40/0.04</f>
        <v>0</v>
      </c>
      <c r="H32" s="108">
        <f>'свод '!F40/0.04</f>
        <v>0</v>
      </c>
      <c r="I32" s="108">
        <f>'свод '!G40/0.04</f>
        <v>0</v>
      </c>
      <c r="J32" s="108">
        <f>'свод '!H40/0.04</f>
        <v>0</v>
      </c>
      <c r="K32" s="108">
        <f>'свод '!I40/0.04</f>
        <v>0</v>
      </c>
      <c r="L32" s="108">
        <f>'свод '!J40/0.04</f>
        <v>0</v>
      </c>
      <c r="M32" s="108">
        <f>'свод '!K40/0.04</f>
        <v>0</v>
      </c>
      <c r="N32" s="101">
        <f t="shared" si="0"/>
        <v>0</v>
      </c>
      <c r="O32" s="104">
        <f t="shared" si="1"/>
        <v>-1</v>
      </c>
    </row>
    <row r="33" spans="2:15" ht="123" customHeight="1">
      <c r="B33" s="94" t="s">
        <v>157</v>
      </c>
      <c r="C33" s="98">
        <v>30</v>
      </c>
      <c r="D33" s="108">
        <f>'свод '!B12*1000</f>
        <v>21.5</v>
      </c>
      <c r="E33" s="108">
        <f>'свод '!C12*1000</f>
        <v>20</v>
      </c>
      <c r="F33" s="108">
        <f>'свод '!D12*1000</f>
        <v>20.25</v>
      </c>
      <c r="G33" s="108">
        <f>'свод '!E12*1000</f>
        <v>20</v>
      </c>
      <c r="H33" s="108">
        <f>'свод '!F12*1000</f>
        <v>20.45</v>
      </c>
      <c r="I33" s="108">
        <f>'свод '!G12*1000</f>
        <v>21.95</v>
      </c>
      <c r="J33" s="108">
        <f>'свод '!H12*1000</f>
        <v>20.25</v>
      </c>
      <c r="K33" s="108">
        <f>'свод '!I12*1000</f>
        <v>20.45</v>
      </c>
      <c r="L33" s="108">
        <f>'свод '!J12*1000</f>
        <v>20</v>
      </c>
      <c r="M33" s="108">
        <f>'свод '!K12*1000</f>
        <v>20.45</v>
      </c>
      <c r="N33" s="101">
        <f t="shared" si="0"/>
        <v>20.529999999999998</v>
      </c>
      <c r="O33" s="104">
        <f t="shared" si="1"/>
        <v>-0.31566666666666676</v>
      </c>
    </row>
    <row r="34" spans="2:15">
      <c r="B34" s="92" t="s">
        <v>73</v>
      </c>
      <c r="C34" s="97">
        <v>10</v>
      </c>
      <c r="D34" s="108">
        <f>('свод '!B87+'свод '!B86+'свод '!B85+'свод '!B84+'свод '!B83)*1000</f>
        <v>50</v>
      </c>
      <c r="E34" s="108">
        <f>('свод '!C87+'свод '!C86+'свод '!C85+'свод '!C84+'свод '!C83)*1000</f>
        <v>0</v>
      </c>
      <c r="F34" s="108">
        <f>('свод '!D87+'свод '!D86+'свод '!D85+'свод '!D84+'свод '!D83)*1000</f>
        <v>0</v>
      </c>
      <c r="G34" s="108">
        <f>('свод '!E87+'свод '!E86+'свод '!E85+'свод '!E84+'свод '!E83)*1000</f>
        <v>40</v>
      </c>
      <c r="H34" s="108">
        <f>('свод '!F87+'свод '!F86+'свод '!F85+'свод '!F84+'свод '!F83)*1000</f>
        <v>0</v>
      </c>
      <c r="I34" s="108">
        <f>('свод '!G87+'свод '!G86+'свод '!G85+'свод '!G84+'свод '!G83)*1000</f>
        <v>0</v>
      </c>
      <c r="J34" s="108">
        <f>('свод '!H87+'свод '!H86+'свод '!H85+'свод '!H84+'свод '!H83)*1000</f>
        <v>0</v>
      </c>
      <c r="K34" s="108">
        <f>('свод '!I87+'свод '!I86+'свод '!I85+'свод '!I84+'свод '!I83)*1000</f>
        <v>40</v>
      </c>
      <c r="L34" s="108">
        <f>('свод '!J87+'свод '!J86+'свод '!J85+'свод '!J84+'свод '!J83)*1000</f>
        <v>50</v>
      </c>
      <c r="M34" s="108">
        <f>('свод '!K87+'свод '!K86+'свод '!K85+'свод '!K84+'свод '!K83)*1000</f>
        <v>0</v>
      </c>
      <c r="N34" s="101">
        <f t="shared" si="0"/>
        <v>18</v>
      </c>
      <c r="O34" s="104">
        <f t="shared" si="1"/>
        <v>0.8</v>
      </c>
    </row>
    <row r="35" spans="2:15">
      <c r="B35" s="92" t="s">
        <v>74</v>
      </c>
      <c r="C35" s="97">
        <v>1</v>
      </c>
      <c r="D35" s="108">
        <f>('свод '!B14+'свод '!B15)*1000</f>
        <v>1</v>
      </c>
      <c r="E35" s="108">
        <f>('свод '!C14+'свод '!C15)*1000</f>
        <v>1</v>
      </c>
      <c r="F35" s="108">
        <f>('свод '!D14+'свод '!D15)*1000</f>
        <v>0</v>
      </c>
      <c r="G35" s="108">
        <f>('свод '!E14+'свод '!E15)*1000</f>
        <v>1</v>
      </c>
      <c r="H35" s="108">
        <f>('свод '!F14+'свод '!F15)*1000</f>
        <v>1</v>
      </c>
      <c r="I35" s="108">
        <f>('свод '!G14+'свод '!G15)*1000</f>
        <v>1</v>
      </c>
      <c r="J35" s="108">
        <f>('свод '!H14+'свод '!H15)*1000</f>
        <v>1</v>
      </c>
      <c r="K35" s="108">
        <f>('свод '!I14+'свод '!I15)*1000</f>
        <v>1</v>
      </c>
      <c r="L35" s="108">
        <f>('свод '!J14+'свод '!J15)*1000</f>
        <v>1</v>
      </c>
      <c r="M35" s="108">
        <f>('свод '!K14+'свод '!K15)*1000</f>
        <v>0</v>
      </c>
      <c r="N35" s="101">
        <f t="shared" si="0"/>
        <v>0.8</v>
      </c>
      <c r="O35" s="104">
        <f t="shared" si="1"/>
        <v>-0.19999999999999996</v>
      </c>
    </row>
    <row r="36" spans="2:15">
      <c r="B36" s="92" t="s">
        <v>75</v>
      </c>
      <c r="C36" s="97">
        <v>1</v>
      </c>
      <c r="D36" s="108">
        <f>'свод '!B19*1000</f>
        <v>0</v>
      </c>
      <c r="E36" s="108">
        <f>'свод '!C19*1000</f>
        <v>0</v>
      </c>
      <c r="F36" s="108">
        <f>'свод '!D19*1000</f>
        <v>5</v>
      </c>
      <c r="G36" s="108">
        <f>'свод '!E19*1000</f>
        <v>0</v>
      </c>
      <c r="H36" s="108">
        <f>'свод '!F19*1000</f>
        <v>0</v>
      </c>
      <c r="I36" s="108">
        <f>'свод '!G19*1000</f>
        <v>0</v>
      </c>
      <c r="J36" s="108">
        <f>'свод '!H19*1000</f>
        <v>0</v>
      </c>
      <c r="K36" s="108">
        <f>'свод '!I19*1000</f>
        <v>0</v>
      </c>
      <c r="L36" s="108">
        <f>'свод '!J19*1000</f>
        <v>0</v>
      </c>
      <c r="M36" s="108">
        <f>'свод '!K19*1000</f>
        <v>5</v>
      </c>
      <c r="N36" s="101">
        <f t="shared" si="0"/>
        <v>1</v>
      </c>
      <c r="O36" s="104">
        <f t="shared" si="1"/>
        <v>0</v>
      </c>
    </row>
    <row r="37" spans="2:15" ht="21" customHeight="1">
      <c r="B37" s="92" t="s">
        <v>76</v>
      </c>
      <c r="C37" s="97">
        <v>2</v>
      </c>
      <c r="D37" s="108">
        <f>'свод '!B18*1000</f>
        <v>0</v>
      </c>
      <c r="E37" s="108">
        <f>'свод '!C18*1000</f>
        <v>0</v>
      </c>
      <c r="F37" s="108">
        <f>'свод '!D18*1000</f>
        <v>0</v>
      </c>
      <c r="G37" s="108">
        <f>'свод '!E18*1000</f>
        <v>0</v>
      </c>
      <c r="H37" s="108">
        <f>'свод '!F18*1000</f>
        <v>0</v>
      </c>
      <c r="I37" s="108">
        <f>'свод '!G18*1000</f>
        <v>0</v>
      </c>
      <c r="J37" s="108">
        <f>'свод '!H18*1000</f>
        <v>0</v>
      </c>
      <c r="K37" s="108">
        <f>'свод '!I18*1000</f>
        <v>0</v>
      </c>
      <c r="L37" s="108">
        <f>'свод '!J18*1000</f>
        <v>0</v>
      </c>
      <c r="M37" s="108">
        <f>'свод '!K18*1000</f>
        <v>0</v>
      </c>
      <c r="N37" s="101">
        <f t="shared" si="0"/>
        <v>0</v>
      </c>
      <c r="O37" s="104">
        <f t="shared" si="1"/>
        <v>-1</v>
      </c>
    </row>
    <row r="38" spans="2:15">
      <c r="B38" s="92" t="s">
        <v>77</v>
      </c>
      <c r="C38" s="97">
        <v>0.2</v>
      </c>
      <c r="D38" s="108">
        <f>'свод '!B78*1000</f>
        <v>0</v>
      </c>
      <c r="E38" s="108">
        <f>'свод '!C78*1000</f>
        <v>0</v>
      </c>
      <c r="F38" s="108">
        <f>'свод '!D78*1000</f>
        <v>0</v>
      </c>
      <c r="G38" s="108">
        <f>'свод '!E78*1000</f>
        <v>0</v>
      </c>
      <c r="H38" s="108">
        <f>'свод '!F78*1000</f>
        <v>0</v>
      </c>
      <c r="I38" s="108">
        <f>'свод '!G78*1000</f>
        <v>0</v>
      </c>
      <c r="J38" s="108">
        <f>'свод '!H78*1000</f>
        <v>0</v>
      </c>
      <c r="K38" s="108">
        <f>'свод '!I78*1000</f>
        <v>0</v>
      </c>
      <c r="L38" s="108">
        <f>'свод '!J78*1000</f>
        <v>0</v>
      </c>
      <c r="M38" s="108">
        <f>'свод '!K78*1000</f>
        <v>0</v>
      </c>
      <c r="N38" s="101">
        <f t="shared" si="0"/>
        <v>0</v>
      </c>
      <c r="O38" s="104">
        <f t="shared" si="1"/>
        <v>-1</v>
      </c>
    </row>
    <row r="39" spans="2:15">
      <c r="B39" s="92" t="s">
        <v>79</v>
      </c>
      <c r="C39" s="97">
        <v>3</v>
      </c>
      <c r="D39" s="108">
        <f>'свод '!B73*1000</f>
        <v>0</v>
      </c>
      <c r="E39" s="108">
        <f>'свод '!C73*1000</f>
        <v>0</v>
      </c>
      <c r="F39" s="108">
        <f>'свод '!D73*1000</f>
        <v>0</v>
      </c>
      <c r="G39" s="108">
        <f>'свод '!E73*1000</f>
        <v>0</v>
      </c>
      <c r="H39" s="108">
        <f>'свод '!F73*1000</f>
        <v>0</v>
      </c>
      <c r="I39" s="108">
        <f>'свод '!G73*1000</f>
        <v>0</v>
      </c>
      <c r="J39" s="108">
        <f>'свод '!H73*1000</f>
        <v>0</v>
      </c>
      <c r="K39" s="108">
        <f>'свод '!I73*1000</f>
        <v>0</v>
      </c>
      <c r="L39" s="108">
        <f>'свод '!J73*1000</f>
        <v>0</v>
      </c>
      <c r="M39" s="108">
        <f>'свод '!K73*1000</f>
        <v>0</v>
      </c>
      <c r="N39" s="101">
        <f t="shared" si="0"/>
        <v>0</v>
      </c>
      <c r="O39" s="104">
        <f t="shared" si="1"/>
        <v>-1</v>
      </c>
    </row>
    <row r="40" spans="2:15" ht="30" customHeight="1">
      <c r="B40" s="93" t="s">
        <v>80</v>
      </c>
      <c r="C40" s="97">
        <v>3</v>
      </c>
      <c r="D40" s="108">
        <f>'свод '!B13*1000</f>
        <v>2.3000000000000003</v>
      </c>
      <c r="E40" s="108">
        <f>'свод '!C13*1000</f>
        <v>2.2000000000000002</v>
      </c>
      <c r="F40" s="108">
        <f>'свод '!D13*1000</f>
        <v>2.33</v>
      </c>
      <c r="G40" s="108">
        <f>'свод '!E13*1000</f>
        <v>2.2000000000000002</v>
      </c>
      <c r="H40" s="108">
        <f>'свод '!F13*1000</f>
        <v>2.4400000000000004</v>
      </c>
      <c r="I40" s="108">
        <f>'свод '!G13*1000</f>
        <v>2.34</v>
      </c>
      <c r="J40" s="108">
        <f>'свод '!H13*1000</f>
        <v>1.83</v>
      </c>
      <c r="K40" s="108">
        <f>'свод '!I13*1000</f>
        <v>2.6399999999999997</v>
      </c>
      <c r="L40" s="108">
        <f>'свод '!J13*1000</f>
        <v>2</v>
      </c>
      <c r="M40" s="108">
        <f>'свод '!K13*1000</f>
        <v>2.4400000000000004</v>
      </c>
      <c r="N40" s="101">
        <f t="shared" si="0"/>
        <v>2.2720000000000002</v>
      </c>
      <c r="O40" s="104">
        <f t="shared" si="1"/>
        <v>-0.24266666666666659</v>
      </c>
    </row>
    <row r="41" spans="2:15" ht="15.75" thickBot="1">
      <c r="B41" s="92" t="s">
        <v>158</v>
      </c>
      <c r="C41" s="99">
        <v>2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2">
        <f t="shared" si="0"/>
        <v>0</v>
      </c>
      <c r="O41" s="105">
        <f t="shared" si="1"/>
        <v>-1</v>
      </c>
    </row>
  </sheetData>
  <mergeCells count="8">
    <mergeCell ref="U3:AF4"/>
    <mergeCell ref="C2:M2"/>
    <mergeCell ref="D3:K3"/>
    <mergeCell ref="B9:B10"/>
    <mergeCell ref="C9:C10"/>
    <mergeCell ref="D9:M9"/>
    <mergeCell ref="N9:N10"/>
    <mergeCell ref="O9:O10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4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" sqref="L1:L1048576"/>
    </sheetView>
  </sheetViews>
  <sheetFormatPr defaultRowHeight="15"/>
  <cols>
    <col min="1" max="1" width="34.140625" style="52" customWidth="1"/>
    <col min="2" max="2" width="7.7109375" customWidth="1"/>
    <col min="3" max="5" width="7.28515625" customWidth="1"/>
    <col min="6" max="6" width="9.7109375" customWidth="1"/>
    <col min="7" max="8" width="7" customWidth="1"/>
    <col min="9" max="9" width="5.140625" customWidth="1"/>
    <col min="10" max="10" width="9.140625" customWidth="1"/>
    <col min="11" max="11" width="7.7109375" customWidth="1"/>
    <col min="12" max="12" width="9.140625" customWidth="1"/>
    <col min="13" max="13" width="7.85546875" customWidth="1"/>
    <col min="14" max="14" width="9.140625" customWidth="1"/>
    <col min="15" max="15" width="7.5703125" customWidth="1"/>
    <col min="16" max="17" width="8.28515625" customWidth="1"/>
    <col min="18" max="20" width="5.85546875" customWidth="1"/>
    <col min="21" max="21" width="9.140625" customWidth="1"/>
    <col min="22" max="23" width="7.5703125" customWidth="1"/>
  </cols>
  <sheetData>
    <row r="2" spans="1:26" ht="21" customHeight="1"/>
    <row r="3" spans="1:26" ht="27.75" customHeight="1" thickBot="1">
      <c r="A3" s="82" t="s">
        <v>142</v>
      </c>
      <c r="B3" s="3"/>
      <c r="C3" s="3"/>
      <c r="D3" s="3"/>
      <c r="E3" s="3"/>
      <c r="F3" s="3"/>
    </row>
    <row r="4" spans="1:26" ht="40.5" customHeight="1" thickBot="1">
      <c r="A4" s="6" t="s">
        <v>83</v>
      </c>
      <c r="B4" s="119" t="s">
        <v>130</v>
      </c>
      <c r="C4" s="120"/>
      <c r="D4" s="120"/>
      <c r="E4" s="120"/>
      <c r="F4" s="121"/>
      <c r="G4" s="116" t="s">
        <v>55</v>
      </c>
      <c r="H4" s="117"/>
      <c r="I4" s="118"/>
      <c r="J4" s="125" t="s">
        <v>132</v>
      </c>
      <c r="K4" s="126"/>
      <c r="L4" s="126"/>
      <c r="M4" s="126"/>
      <c r="N4" s="126"/>
      <c r="O4" s="126"/>
      <c r="P4" s="126"/>
      <c r="Q4" s="126"/>
      <c r="R4" s="127"/>
      <c r="S4" s="122" t="s">
        <v>131</v>
      </c>
      <c r="T4" s="123"/>
      <c r="U4" s="123"/>
      <c r="V4" s="123"/>
      <c r="W4" s="124"/>
      <c r="X4" s="9"/>
      <c r="Y4" s="9"/>
      <c r="Z4" s="9"/>
    </row>
    <row r="5" spans="1:26" ht="62.25" customHeight="1" thickBot="1">
      <c r="A5" s="114" t="s">
        <v>0</v>
      </c>
      <c r="B5" s="59" t="s">
        <v>170</v>
      </c>
      <c r="C5" s="59" t="s">
        <v>171</v>
      </c>
      <c r="D5" s="59" t="s">
        <v>172</v>
      </c>
      <c r="E5" s="59" t="s">
        <v>169</v>
      </c>
      <c r="F5" s="59"/>
      <c r="G5" s="25"/>
      <c r="H5" s="25"/>
      <c r="I5" s="59"/>
      <c r="J5" s="29" t="s">
        <v>173</v>
      </c>
      <c r="K5" s="29" t="s">
        <v>174</v>
      </c>
      <c r="L5" s="62" t="s">
        <v>214</v>
      </c>
      <c r="M5" s="48" t="s">
        <v>175</v>
      </c>
      <c r="N5" s="29" t="s">
        <v>176</v>
      </c>
      <c r="O5" s="26" t="s">
        <v>169</v>
      </c>
      <c r="P5" s="26" t="s">
        <v>59</v>
      </c>
      <c r="Q5" s="26"/>
      <c r="R5" s="26"/>
      <c r="S5" s="26"/>
      <c r="T5" s="26"/>
      <c r="U5" s="29"/>
      <c r="V5" s="60"/>
      <c r="W5" s="39"/>
      <c r="X5" s="32"/>
      <c r="Y5" s="33" t="s">
        <v>29</v>
      </c>
      <c r="Z5" s="34" t="s">
        <v>30</v>
      </c>
    </row>
    <row r="6" spans="1:26" ht="23.25" customHeight="1" thickBot="1">
      <c r="A6" s="128"/>
      <c r="B6" s="57">
        <v>200</v>
      </c>
      <c r="C6" s="57" t="s">
        <v>204</v>
      </c>
      <c r="D6" s="57">
        <v>200</v>
      </c>
      <c r="E6" s="57">
        <v>40</v>
      </c>
      <c r="F6" s="42"/>
      <c r="G6" s="61"/>
      <c r="H6" s="56"/>
      <c r="I6" s="58"/>
      <c r="J6" s="11">
        <v>60</v>
      </c>
      <c r="K6" s="11">
        <v>200</v>
      </c>
      <c r="L6" s="63">
        <v>100</v>
      </c>
      <c r="M6" s="49">
        <v>150</v>
      </c>
      <c r="N6" s="10">
        <v>200</v>
      </c>
      <c r="O6" s="10">
        <v>40</v>
      </c>
      <c r="P6" s="10">
        <v>30</v>
      </c>
      <c r="Q6" s="10"/>
      <c r="R6" s="10"/>
      <c r="S6" s="10"/>
      <c r="T6" s="10"/>
      <c r="U6" s="12"/>
      <c r="V6" s="57"/>
      <c r="W6" s="23"/>
      <c r="X6" s="35" t="s">
        <v>18</v>
      </c>
      <c r="Y6" s="1" t="s">
        <v>17</v>
      </c>
      <c r="Z6" s="36">
        <v>1</v>
      </c>
    </row>
    <row r="7" spans="1:26">
      <c r="A7" s="7" t="s">
        <v>16</v>
      </c>
      <c r="B7" s="13"/>
      <c r="C7" s="14"/>
      <c r="D7" s="14"/>
      <c r="E7" s="14">
        <v>40</v>
      </c>
      <c r="F7" s="14"/>
      <c r="G7" s="1"/>
      <c r="H7" s="5"/>
      <c r="I7" s="14"/>
      <c r="J7" s="5"/>
      <c r="K7" s="15"/>
      <c r="L7" s="15"/>
      <c r="M7" s="15"/>
      <c r="N7" s="16"/>
      <c r="O7" s="16">
        <v>40</v>
      </c>
      <c r="P7" s="8"/>
      <c r="Q7" s="8"/>
      <c r="R7" s="16"/>
      <c r="S7" s="16"/>
      <c r="T7" s="16"/>
      <c r="U7" s="5"/>
      <c r="V7" s="14"/>
      <c r="W7" s="16"/>
      <c r="X7" s="37">
        <f>SUM(B7:W7)</f>
        <v>80</v>
      </c>
      <c r="Y7" s="24">
        <f>X7/1000</f>
        <v>0.08</v>
      </c>
      <c r="Z7" s="38">
        <f>Y7*Z6</f>
        <v>0.08</v>
      </c>
    </row>
    <row r="8" spans="1:26">
      <c r="A8" s="7" t="s">
        <v>124</v>
      </c>
      <c r="B8" s="18"/>
      <c r="C8" s="19"/>
      <c r="D8" s="19"/>
      <c r="E8" s="19"/>
      <c r="F8" s="19"/>
      <c r="G8" s="1"/>
      <c r="H8" s="1"/>
      <c r="I8" s="19"/>
      <c r="J8" s="1"/>
      <c r="K8" s="7"/>
      <c r="L8" s="7"/>
      <c r="M8" s="7"/>
      <c r="N8" s="20"/>
      <c r="O8" s="20"/>
      <c r="P8" s="4">
        <v>30</v>
      </c>
      <c r="Q8" s="4"/>
      <c r="R8" s="20"/>
      <c r="S8" s="20"/>
      <c r="T8" s="20"/>
      <c r="U8" s="1"/>
      <c r="V8" s="19"/>
      <c r="W8" s="20"/>
      <c r="X8" s="37">
        <f t="shared" ref="X8:X71" si="0">SUM(B8:W8)</f>
        <v>30</v>
      </c>
      <c r="Y8" s="24">
        <f t="shared" ref="Y8:Y71" si="1">X8/1000</f>
        <v>0.03</v>
      </c>
      <c r="Z8" s="38">
        <f>Y8*Z6</f>
        <v>0.03</v>
      </c>
    </row>
    <row r="9" spans="1:26">
      <c r="A9" s="53" t="s">
        <v>3</v>
      </c>
      <c r="B9" s="18">
        <v>5</v>
      </c>
      <c r="C9" s="19"/>
      <c r="D9" s="19"/>
      <c r="E9" s="19"/>
      <c r="F9" s="19"/>
      <c r="G9" s="1"/>
      <c r="H9" s="1"/>
      <c r="I9" s="19"/>
      <c r="J9" s="1"/>
      <c r="K9" s="7"/>
      <c r="L9" s="7">
        <v>5</v>
      </c>
      <c r="M9" s="7">
        <v>5</v>
      </c>
      <c r="N9" s="20"/>
      <c r="O9" s="20"/>
      <c r="P9" s="4"/>
      <c r="Q9" s="4"/>
      <c r="R9" s="20"/>
      <c r="S9" s="20"/>
      <c r="T9" s="20"/>
      <c r="U9" s="1"/>
      <c r="V9" s="19"/>
      <c r="W9" s="20"/>
      <c r="X9" s="37">
        <f t="shared" si="0"/>
        <v>15</v>
      </c>
      <c r="Y9" s="24">
        <f t="shared" si="1"/>
        <v>1.4999999999999999E-2</v>
      </c>
      <c r="Z9" s="38">
        <f>Y9*Z6</f>
        <v>1.4999999999999999E-2</v>
      </c>
    </row>
    <row r="10" spans="1:26">
      <c r="A10" s="53" t="s">
        <v>7</v>
      </c>
      <c r="B10" s="18"/>
      <c r="C10" s="19"/>
      <c r="D10" s="19"/>
      <c r="E10" s="19"/>
      <c r="F10" s="19"/>
      <c r="G10" s="1"/>
      <c r="H10" s="1"/>
      <c r="I10" s="19"/>
      <c r="J10" s="1"/>
      <c r="K10" s="7">
        <v>2</v>
      </c>
      <c r="L10" s="7">
        <v>2</v>
      </c>
      <c r="M10" s="7"/>
      <c r="N10" s="20"/>
      <c r="O10" s="20"/>
      <c r="P10" s="4"/>
      <c r="Q10" s="4"/>
      <c r="R10" s="20"/>
      <c r="S10" s="20"/>
      <c r="T10" s="20"/>
      <c r="U10" s="1"/>
      <c r="V10" s="19"/>
      <c r="W10" s="20"/>
      <c r="X10" s="37">
        <f t="shared" si="0"/>
        <v>4</v>
      </c>
      <c r="Y10" s="24">
        <f t="shared" si="1"/>
        <v>4.0000000000000001E-3</v>
      </c>
      <c r="Z10" s="38">
        <f>Y10*Z6</f>
        <v>4.0000000000000001E-3</v>
      </c>
    </row>
    <row r="11" spans="1:26">
      <c r="A11" s="53" t="s">
        <v>1</v>
      </c>
      <c r="B11" s="18">
        <v>100</v>
      </c>
      <c r="C11" s="19"/>
      <c r="D11" s="19"/>
      <c r="E11" s="19"/>
      <c r="F11" s="19"/>
      <c r="G11" s="1"/>
      <c r="H11" s="1"/>
      <c r="I11" s="19"/>
      <c r="J11" s="1"/>
      <c r="K11" s="7"/>
      <c r="L11" s="7"/>
      <c r="M11" s="7"/>
      <c r="N11" s="20"/>
      <c r="O11" s="20"/>
      <c r="P11" s="4"/>
      <c r="Q11" s="4"/>
      <c r="R11" s="20"/>
      <c r="S11" s="20"/>
      <c r="T11" s="20"/>
      <c r="U11" s="1"/>
      <c r="V11" s="19"/>
      <c r="W11" s="20"/>
      <c r="X11" s="37">
        <f t="shared" si="0"/>
        <v>100</v>
      </c>
      <c r="Y11" s="24">
        <f t="shared" si="1"/>
        <v>0.1</v>
      </c>
      <c r="Z11" s="38">
        <f>Y11*Z6</f>
        <v>0.1</v>
      </c>
    </row>
    <row r="12" spans="1:26">
      <c r="A12" s="53" t="s">
        <v>2</v>
      </c>
      <c r="B12" s="18">
        <v>6</v>
      </c>
      <c r="C12" s="19"/>
      <c r="D12" s="19">
        <v>7</v>
      </c>
      <c r="E12" s="19"/>
      <c r="F12" s="19"/>
      <c r="G12" s="1"/>
      <c r="H12" s="1"/>
      <c r="I12" s="19"/>
      <c r="J12" s="1"/>
      <c r="K12" s="7"/>
      <c r="M12" s="7"/>
      <c r="N12" s="20">
        <v>7</v>
      </c>
      <c r="O12" s="20"/>
      <c r="P12" s="4"/>
      <c r="Q12" s="4"/>
      <c r="R12" s="20"/>
      <c r="S12" s="20"/>
      <c r="T12" s="20"/>
      <c r="U12" s="1"/>
      <c r="V12" s="19"/>
      <c r="W12" s="20"/>
      <c r="X12" s="37">
        <f t="shared" si="0"/>
        <v>20</v>
      </c>
      <c r="Y12" s="24">
        <f t="shared" si="1"/>
        <v>0.02</v>
      </c>
      <c r="Z12" s="38">
        <f>Y12*Z6</f>
        <v>0.02</v>
      </c>
    </row>
    <row r="13" spans="1:26">
      <c r="A13" s="53" t="s">
        <v>10</v>
      </c>
      <c r="B13" s="18">
        <v>0.6</v>
      </c>
      <c r="C13" s="19"/>
      <c r="D13" s="19"/>
      <c r="E13" s="19"/>
      <c r="F13" s="19"/>
      <c r="G13" s="1"/>
      <c r="H13" s="1"/>
      <c r="I13" s="19"/>
      <c r="J13" s="1"/>
      <c r="K13" s="7">
        <v>0.6</v>
      </c>
      <c r="L13" s="7"/>
      <c r="M13" s="7">
        <v>1</v>
      </c>
      <c r="N13" s="20"/>
      <c r="O13" s="20"/>
      <c r="P13" s="4"/>
      <c r="Q13" s="4"/>
      <c r="R13" s="20"/>
      <c r="S13" s="20"/>
      <c r="T13" s="20"/>
      <c r="U13" s="1"/>
      <c r="V13" s="19"/>
      <c r="W13" s="20"/>
      <c r="X13" s="37">
        <f t="shared" si="0"/>
        <v>2.2000000000000002</v>
      </c>
      <c r="Y13" s="24">
        <f t="shared" si="1"/>
        <v>2.2000000000000001E-3</v>
      </c>
      <c r="Z13" s="38">
        <f>Y13*Z6</f>
        <v>2.2000000000000001E-3</v>
      </c>
    </row>
    <row r="14" spans="1:26">
      <c r="A14" s="53" t="s">
        <v>87</v>
      </c>
      <c r="B14" s="18"/>
      <c r="C14" s="19"/>
      <c r="D14" s="19">
        <v>1</v>
      </c>
      <c r="E14" s="19"/>
      <c r="F14" s="19"/>
      <c r="G14" s="1"/>
      <c r="H14" s="1"/>
      <c r="I14" s="19"/>
      <c r="J14" s="1"/>
      <c r="K14" s="7"/>
      <c r="L14" s="7"/>
      <c r="M14" s="7"/>
      <c r="N14" s="20"/>
      <c r="O14" s="20"/>
      <c r="P14" s="4"/>
      <c r="Q14" s="4"/>
      <c r="R14" s="20"/>
      <c r="S14" s="20"/>
      <c r="T14" s="20"/>
      <c r="U14" s="1"/>
      <c r="V14" s="19"/>
      <c r="W14" s="20"/>
      <c r="X14" s="37">
        <f t="shared" si="0"/>
        <v>1</v>
      </c>
      <c r="Y14" s="24">
        <f t="shared" si="1"/>
        <v>1E-3</v>
      </c>
      <c r="Z14" s="38">
        <f>Y14*Z6</f>
        <v>1E-3</v>
      </c>
    </row>
    <row r="15" spans="1:26">
      <c r="A15" s="53" t="s">
        <v>88</v>
      </c>
      <c r="B15" s="18"/>
      <c r="C15" s="19"/>
      <c r="D15" s="19"/>
      <c r="E15" s="19"/>
      <c r="F15" s="19"/>
      <c r="G15" s="1"/>
      <c r="H15" s="1"/>
      <c r="I15" s="19"/>
      <c r="J15" s="1"/>
      <c r="K15" s="7"/>
      <c r="L15" s="7"/>
      <c r="M15" s="7"/>
      <c r="N15" s="20"/>
      <c r="O15" s="20"/>
      <c r="P15" s="4"/>
      <c r="Q15" s="4"/>
      <c r="R15" s="20"/>
      <c r="S15" s="20"/>
      <c r="T15" s="20"/>
      <c r="U15" s="1"/>
      <c r="V15" s="19"/>
      <c r="W15" s="20"/>
      <c r="X15" s="37">
        <f t="shared" si="0"/>
        <v>0</v>
      </c>
      <c r="Y15" s="24">
        <f t="shared" si="1"/>
        <v>0</v>
      </c>
      <c r="Z15" s="38">
        <f>Y15*Z6</f>
        <v>0</v>
      </c>
    </row>
    <row r="16" spans="1:26">
      <c r="A16" s="53" t="s">
        <v>5</v>
      </c>
      <c r="B16" s="18"/>
      <c r="C16" s="19"/>
      <c r="D16" s="19"/>
      <c r="E16" s="19"/>
      <c r="F16" s="19"/>
      <c r="G16" s="1"/>
      <c r="H16" s="1"/>
      <c r="I16" s="19"/>
      <c r="J16" s="1"/>
      <c r="K16" s="7"/>
      <c r="L16" s="7"/>
      <c r="M16" s="7"/>
      <c r="N16" s="20"/>
      <c r="O16" s="20"/>
      <c r="P16" s="4"/>
      <c r="Q16" s="4"/>
      <c r="R16" s="20"/>
      <c r="S16" s="20"/>
      <c r="T16" s="20"/>
      <c r="U16" s="1"/>
      <c r="V16" s="19"/>
      <c r="W16" s="20"/>
      <c r="X16" s="37">
        <f t="shared" si="0"/>
        <v>0</v>
      </c>
      <c r="Y16" s="24">
        <f t="shared" si="1"/>
        <v>0</v>
      </c>
      <c r="Z16" s="38">
        <f>Y16*Z6</f>
        <v>0</v>
      </c>
    </row>
    <row r="17" spans="1:26">
      <c r="A17" s="53" t="s">
        <v>89</v>
      </c>
      <c r="B17" s="18"/>
      <c r="C17" s="19"/>
      <c r="D17" s="19"/>
      <c r="E17" s="19"/>
      <c r="F17" s="19"/>
      <c r="G17" s="1"/>
      <c r="H17" s="1"/>
      <c r="I17" s="19"/>
      <c r="J17" s="1"/>
      <c r="K17" s="7"/>
      <c r="L17" s="7"/>
      <c r="M17" s="7"/>
      <c r="N17" s="20"/>
      <c r="O17" s="20"/>
      <c r="P17" s="4"/>
      <c r="Q17" s="4"/>
      <c r="R17" s="20"/>
      <c r="S17" s="20"/>
      <c r="T17" s="20"/>
      <c r="U17" s="1"/>
      <c r="V17" s="19"/>
      <c r="W17" s="20"/>
      <c r="X17" s="37">
        <f t="shared" si="0"/>
        <v>0</v>
      </c>
      <c r="Y17" s="24">
        <f>X17</f>
        <v>0</v>
      </c>
      <c r="Z17" s="38">
        <f>Y17*Z6</f>
        <v>0</v>
      </c>
    </row>
    <row r="18" spans="1:26">
      <c r="A18" s="53" t="s">
        <v>90</v>
      </c>
      <c r="B18" s="18"/>
      <c r="C18" s="19"/>
      <c r="D18" s="19"/>
      <c r="E18" s="19"/>
      <c r="F18" s="19"/>
      <c r="G18" s="1"/>
      <c r="H18" s="1"/>
      <c r="I18" s="19"/>
      <c r="J18" s="1"/>
      <c r="K18" s="7"/>
      <c r="L18" s="7"/>
      <c r="M18" s="7"/>
      <c r="N18" s="20"/>
      <c r="O18" s="20"/>
      <c r="P18" s="4"/>
      <c r="Q18" s="4"/>
      <c r="R18" s="20"/>
      <c r="S18" s="20"/>
      <c r="T18" s="20"/>
      <c r="U18" s="1"/>
      <c r="V18" s="19"/>
      <c r="W18" s="20"/>
      <c r="X18" s="37">
        <f t="shared" si="0"/>
        <v>0</v>
      </c>
      <c r="Y18" s="24">
        <f t="shared" si="1"/>
        <v>0</v>
      </c>
      <c r="Z18" s="38">
        <f>Y18*Z6</f>
        <v>0</v>
      </c>
    </row>
    <row r="19" spans="1:26">
      <c r="A19" s="53" t="s">
        <v>91</v>
      </c>
      <c r="B19" s="21"/>
      <c r="C19" s="22"/>
      <c r="D19" s="22"/>
      <c r="E19" s="22"/>
      <c r="F19" s="22"/>
      <c r="G19" s="1"/>
      <c r="H19" s="1"/>
      <c r="I19" s="22"/>
      <c r="J19" s="1"/>
      <c r="K19" s="7"/>
      <c r="L19" s="7"/>
      <c r="M19" s="7"/>
      <c r="N19" s="20"/>
      <c r="O19" s="20"/>
      <c r="P19" s="4"/>
      <c r="Q19" s="4"/>
      <c r="R19" s="20"/>
      <c r="S19" s="20"/>
      <c r="T19" s="20"/>
      <c r="U19" s="1"/>
      <c r="V19" s="22"/>
      <c r="W19" s="20"/>
      <c r="X19" s="37">
        <f t="shared" si="0"/>
        <v>0</v>
      </c>
      <c r="Y19" s="24">
        <f t="shared" si="1"/>
        <v>0</v>
      </c>
      <c r="Z19" s="38">
        <f>Y19*Z6</f>
        <v>0</v>
      </c>
    </row>
    <row r="20" spans="1:26">
      <c r="A20" s="53" t="s">
        <v>12</v>
      </c>
      <c r="B20" s="21"/>
      <c r="C20" s="22"/>
      <c r="D20" s="22"/>
      <c r="E20" s="22"/>
      <c r="F20" s="22"/>
      <c r="G20" s="1"/>
      <c r="H20" s="1"/>
      <c r="I20" s="22"/>
      <c r="J20" s="1"/>
      <c r="K20" s="7"/>
      <c r="L20" s="7"/>
      <c r="M20" s="7"/>
      <c r="N20" s="20"/>
      <c r="O20" s="20"/>
      <c r="P20" s="4"/>
      <c r="Q20" s="4"/>
      <c r="R20" s="20"/>
      <c r="S20" s="20"/>
      <c r="T20" s="20"/>
      <c r="U20" s="1"/>
      <c r="V20" s="22"/>
      <c r="W20" s="20"/>
      <c r="X20" s="37">
        <f t="shared" si="0"/>
        <v>0</v>
      </c>
      <c r="Y20" s="24">
        <f t="shared" si="1"/>
        <v>0</v>
      </c>
      <c r="Z20" s="38">
        <f>Y20*Z6</f>
        <v>0</v>
      </c>
    </row>
    <row r="21" spans="1:26">
      <c r="A21" s="53" t="s">
        <v>92</v>
      </c>
      <c r="B21" s="7"/>
      <c r="C21" s="7">
        <v>20</v>
      </c>
      <c r="D21" s="7"/>
      <c r="E21" s="7"/>
      <c r="F21" s="7"/>
      <c r="G21" s="1"/>
      <c r="H21" s="1"/>
      <c r="I21" s="7"/>
      <c r="J21" s="1"/>
      <c r="K21" s="7"/>
      <c r="L21" s="7"/>
      <c r="M21" s="7"/>
      <c r="N21" s="20"/>
      <c r="O21" s="20"/>
      <c r="P21" s="4"/>
      <c r="Q21" s="4"/>
      <c r="R21" s="20"/>
      <c r="S21" s="20"/>
      <c r="T21" s="20"/>
      <c r="U21" s="1"/>
      <c r="V21" s="7"/>
      <c r="W21" s="20"/>
      <c r="X21" s="37">
        <f t="shared" si="0"/>
        <v>20</v>
      </c>
      <c r="Y21" s="24">
        <f t="shared" si="1"/>
        <v>0.02</v>
      </c>
      <c r="Z21" s="38">
        <f>Y21*Z6</f>
        <v>0.02</v>
      </c>
    </row>
    <row r="22" spans="1:26">
      <c r="A22" s="53" t="s">
        <v>14</v>
      </c>
      <c r="B22" s="2"/>
      <c r="C22" s="2"/>
      <c r="D22" s="2"/>
      <c r="E22" s="2"/>
      <c r="F22" s="2"/>
      <c r="G22" s="1"/>
      <c r="H22" s="1"/>
      <c r="I22" s="2"/>
      <c r="J22" s="1"/>
      <c r="K22" s="7"/>
      <c r="L22" s="7"/>
      <c r="M22" s="7"/>
      <c r="N22" s="20"/>
      <c r="O22" s="20"/>
      <c r="P22" s="4"/>
      <c r="Q22" s="4"/>
      <c r="R22" s="20"/>
      <c r="S22" s="20"/>
      <c r="T22" s="20"/>
      <c r="U22" s="1"/>
      <c r="V22" s="2"/>
      <c r="W22" s="20"/>
      <c r="X22" s="37">
        <f t="shared" si="0"/>
        <v>0</v>
      </c>
      <c r="Y22" s="24">
        <f t="shared" si="1"/>
        <v>0</v>
      </c>
      <c r="Z22" s="38">
        <f>Y22*Z6</f>
        <v>0</v>
      </c>
    </row>
    <row r="23" spans="1:26">
      <c r="A23" s="7" t="s">
        <v>8</v>
      </c>
      <c r="B23" s="7"/>
      <c r="C23" s="7"/>
      <c r="D23" s="7"/>
      <c r="E23" s="7"/>
      <c r="F23" s="7"/>
      <c r="G23" s="1"/>
      <c r="H23" s="1"/>
      <c r="I23" s="7"/>
      <c r="J23" s="1"/>
      <c r="K23" s="7">
        <v>8</v>
      </c>
      <c r="L23" s="7"/>
      <c r="M23" s="7">
        <v>50</v>
      </c>
      <c r="N23" s="20"/>
      <c r="O23" s="20"/>
      <c r="P23" s="4"/>
      <c r="Q23" s="4"/>
      <c r="R23" s="20"/>
      <c r="S23" s="20"/>
      <c r="T23" s="20"/>
      <c r="U23" s="1"/>
      <c r="V23" s="7"/>
      <c r="W23" s="20"/>
      <c r="X23" s="37">
        <f t="shared" si="0"/>
        <v>58</v>
      </c>
      <c r="Y23" s="24">
        <f t="shared" si="1"/>
        <v>5.8000000000000003E-2</v>
      </c>
      <c r="Z23" s="38">
        <f>Y23*Z6</f>
        <v>5.8000000000000003E-2</v>
      </c>
    </row>
    <row r="24" spans="1:26">
      <c r="A24" s="7" t="s">
        <v>93</v>
      </c>
      <c r="B24" s="7"/>
      <c r="C24" s="7"/>
      <c r="D24" s="7"/>
      <c r="E24" s="7"/>
      <c r="F24" s="7"/>
      <c r="G24" s="1"/>
      <c r="H24" s="1"/>
      <c r="I24" s="7"/>
      <c r="J24" s="1"/>
      <c r="K24" s="7"/>
      <c r="L24" s="7"/>
      <c r="M24" s="7"/>
      <c r="N24" s="20"/>
      <c r="O24" s="20"/>
      <c r="P24" s="4"/>
      <c r="Q24" s="4"/>
      <c r="R24" s="20"/>
      <c r="S24" s="20"/>
      <c r="T24" s="20"/>
      <c r="U24" s="1"/>
      <c r="V24" s="7"/>
      <c r="W24" s="20"/>
      <c r="X24" s="37">
        <f t="shared" si="0"/>
        <v>0</v>
      </c>
      <c r="Y24" s="24">
        <f t="shared" si="1"/>
        <v>0</v>
      </c>
      <c r="Z24" s="38">
        <f>Y24*Z6</f>
        <v>0</v>
      </c>
    </row>
    <row r="25" spans="1:26">
      <c r="A25" s="7" t="s">
        <v>31</v>
      </c>
      <c r="B25" s="7"/>
      <c r="C25" s="7"/>
      <c r="D25" s="7"/>
      <c r="E25" s="7"/>
      <c r="F25" s="7"/>
      <c r="G25" s="1"/>
      <c r="H25" s="1"/>
      <c r="I25" s="7"/>
      <c r="J25" s="1"/>
      <c r="K25" s="7"/>
      <c r="L25" s="7"/>
      <c r="M25" s="7"/>
      <c r="N25" s="20"/>
      <c r="O25" s="20"/>
      <c r="P25" s="4"/>
      <c r="Q25" s="4"/>
      <c r="R25" s="20"/>
      <c r="S25" s="20"/>
      <c r="T25" s="20"/>
      <c r="U25" s="1"/>
      <c r="V25" s="7"/>
      <c r="W25" s="20"/>
      <c r="X25" s="37">
        <f t="shared" si="0"/>
        <v>0</v>
      </c>
      <c r="Y25" s="24">
        <f t="shared" si="1"/>
        <v>0</v>
      </c>
      <c r="Z25" s="38">
        <f>Y25*Z6</f>
        <v>0</v>
      </c>
    </row>
    <row r="26" spans="1:26">
      <c r="A26" s="7" t="s">
        <v>32</v>
      </c>
      <c r="B26" s="7"/>
      <c r="C26" s="7"/>
      <c r="D26" s="7"/>
      <c r="E26" s="7"/>
      <c r="F26" s="7"/>
      <c r="G26" s="1"/>
      <c r="H26" s="1"/>
      <c r="I26" s="7"/>
      <c r="J26" s="1"/>
      <c r="K26" s="7"/>
      <c r="L26" s="7"/>
      <c r="M26" s="7"/>
      <c r="N26" s="20"/>
      <c r="O26" s="20"/>
      <c r="P26" s="4"/>
      <c r="Q26" s="4"/>
      <c r="R26" s="20"/>
      <c r="S26" s="20"/>
      <c r="T26" s="20"/>
      <c r="U26" s="1"/>
      <c r="V26" s="7"/>
      <c r="W26" s="20"/>
      <c r="X26" s="37">
        <f t="shared" si="0"/>
        <v>0</v>
      </c>
      <c r="Y26" s="24">
        <f t="shared" si="1"/>
        <v>0</v>
      </c>
      <c r="Z26" s="38">
        <f>Y26*Z6</f>
        <v>0</v>
      </c>
    </row>
    <row r="27" spans="1:26">
      <c r="A27" s="7" t="s">
        <v>33</v>
      </c>
      <c r="B27" s="7"/>
      <c r="C27" s="7"/>
      <c r="D27" s="7"/>
      <c r="E27" s="7"/>
      <c r="F27" s="7"/>
      <c r="G27" s="1"/>
      <c r="H27" s="1"/>
      <c r="I27" s="7"/>
      <c r="J27" s="1"/>
      <c r="K27" s="7"/>
      <c r="L27" s="7"/>
      <c r="M27" s="7"/>
      <c r="N27" s="20"/>
      <c r="O27" s="20"/>
      <c r="P27" s="4"/>
      <c r="Q27" s="4"/>
      <c r="R27" s="20"/>
      <c r="S27" s="20"/>
      <c r="T27" s="20"/>
      <c r="U27" s="1"/>
      <c r="V27" s="7"/>
      <c r="W27" s="20"/>
      <c r="X27" s="37">
        <f t="shared" si="0"/>
        <v>0</v>
      </c>
      <c r="Y27" s="24">
        <f t="shared" si="1"/>
        <v>0</v>
      </c>
      <c r="Z27" s="38">
        <f>Y27*Z6</f>
        <v>0</v>
      </c>
    </row>
    <row r="28" spans="1:26">
      <c r="A28" s="7" t="s">
        <v>34</v>
      </c>
      <c r="B28" s="7"/>
      <c r="C28" s="7"/>
      <c r="D28" s="7"/>
      <c r="E28" s="7"/>
      <c r="F28" s="7"/>
      <c r="G28" s="1"/>
      <c r="H28" s="1"/>
      <c r="I28" s="7"/>
      <c r="J28" s="1"/>
      <c r="K28" s="7"/>
      <c r="L28" s="7"/>
      <c r="M28" s="7"/>
      <c r="N28" s="20"/>
      <c r="O28" s="20"/>
      <c r="P28" s="4"/>
      <c r="Q28" s="4"/>
      <c r="R28" s="20"/>
      <c r="S28" s="20"/>
      <c r="T28" s="20"/>
      <c r="U28" s="1"/>
      <c r="V28" s="7"/>
      <c r="W28" s="20"/>
      <c r="X28" s="37">
        <f t="shared" si="0"/>
        <v>0</v>
      </c>
      <c r="Y28" s="24">
        <f t="shared" si="1"/>
        <v>0</v>
      </c>
      <c r="Z28" s="38">
        <f>Y28*Z6</f>
        <v>0</v>
      </c>
    </row>
    <row r="29" spans="1:26">
      <c r="A29" s="7" t="s">
        <v>35</v>
      </c>
      <c r="B29" s="7"/>
      <c r="C29" s="7"/>
      <c r="D29" s="7"/>
      <c r="E29" s="7"/>
      <c r="F29" s="7"/>
      <c r="G29" s="1"/>
      <c r="H29" s="1"/>
      <c r="I29" s="7"/>
      <c r="J29" s="1"/>
      <c r="K29" s="7"/>
      <c r="L29" s="7"/>
      <c r="M29" s="7"/>
      <c r="N29" s="20"/>
      <c r="O29" s="20"/>
      <c r="P29" s="4"/>
      <c r="Q29" s="4"/>
      <c r="R29" s="20"/>
      <c r="S29" s="20"/>
      <c r="T29" s="20"/>
      <c r="U29" s="1"/>
      <c r="V29" s="7"/>
      <c r="W29" s="20"/>
      <c r="X29" s="37">
        <f t="shared" si="0"/>
        <v>0</v>
      </c>
      <c r="Y29" s="24">
        <f t="shared" si="1"/>
        <v>0</v>
      </c>
      <c r="Z29" s="38">
        <f>Y29*Z6</f>
        <v>0</v>
      </c>
    </row>
    <row r="30" spans="1:26">
      <c r="A30" s="7" t="s">
        <v>36</v>
      </c>
      <c r="B30" s="7"/>
      <c r="C30" s="7"/>
      <c r="D30" s="7"/>
      <c r="E30" s="7"/>
      <c r="F30" s="7"/>
      <c r="G30" s="1"/>
      <c r="H30" s="1"/>
      <c r="I30" s="7"/>
      <c r="J30" s="1"/>
      <c r="K30" s="7"/>
      <c r="L30" s="7"/>
      <c r="M30" s="7"/>
      <c r="N30" s="20"/>
      <c r="O30" s="20"/>
      <c r="P30" s="4"/>
      <c r="Q30" s="4"/>
      <c r="R30" s="20"/>
      <c r="S30" s="20"/>
      <c r="T30" s="20"/>
      <c r="U30" s="1"/>
      <c r="V30" s="7"/>
      <c r="W30" s="20"/>
      <c r="X30" s="37">
        <f t="shared" si="0"/>
        <v>0</v>
      </c>
      <c r="Y30" s="24">
        <f t="shared" si="1"/>
        <v>0</v>
      </c>
      <c r="Z30" s="38">
        <f>Y30*Z6</f>
        <v>0</v>
      </c>
    </row>
    <row r="31" spans="1:26">
      <c r="A31" s="7" t="s">
        <v>37</v>
      </c>
      <c r="B31" s="7">
        <v>25</v>
      </c>
      <c r="C31" s="7"/>
      <c r="D31" s="7"/>
      <c r="E31" s="7"/>
      <c r="F31" s="7"/>
      <c r="G31" s="1"/>
      <c r="H31" s="1"/>
      <c r="I31" s="7"/>
      <c r="J31" s="1"/>
      <c r="K31" s="7"/>
      <c r="L31" s="7"/>
      <c r="M31" s="7"/>
      <c r="N31" s="20"/>
      <c r="O31" s="20"/>
      <c r="P31" s="4"/>
      <c r="Q31" s="4"/>
      <c r="R31" s="20"/>
      <c r="S31" s="20"/>
      <c r="T31" s="20"/>
      <c r="U31" s="1"/>
      <c r="V31" s="7"/>
      <c r="W31" s="20"/>
      <c r="X31" s="37">
        <f t="shared" si="0"/>
        <v>25</v>
      </c>
      <c r="Y31" s="24">
        <f t="shared" si="1"/>
        <v>2.5000000000000001E-2</v>
      </c>
      <c r="Z31" s="38">
        <f>Y31*Z6</f>
        <v>2.5000000000000001E-2</v>
      </c>
    </row>
    <row r="32" spans="1:26">
      <c r="A32" s="7" t="s">
        <v>38</v>
      </c>
      <c r="B32" s="7"/>
      <c r="C32" s="7"/>
      <c r="D32" s="7"/>
      <c r="E32" s="7"/>
      <c r="F32" s="7"/>
      <c r="G32" s="1"/>
      <c r="H32" s="1"/>
      <c r="I32" s="7"/>
      <c r="J32" s="1"/>
      <c r="K32" s="7"/>
      <c r="L32" s="7"/>
      <c r="M32" s="7"/>
      <c r="N32" s="20"/>
      <c r="O32" s="20"/>
      <c r="P32" s="4"/>
      <c r="Q32" s="4"/>
      <c r="R32" s="20"/>
      <c r="S32" s="20"/>
      <c r="T32" s="20"/>
      <c r="U32" s="1"/>
      <c r="V32" s="7"/>
      <c r="W32" s="20"/>
      <c r="X32" s="37">
        <f t="shared" si="0"/>
        <v>0</v>
      </c>
      <c r="Y32" s="24">
        <f t="shared" si="1"/>
        <v>0</v>
      </c>
      <c r="Z32" s="38">
        <f>Y32*Z6</f>
        <v>0</v>
      </c>
    </row>
    <row r="33" spans="1:26">
      <c r="A33" s="7" t="s">
        <v>43</v>
      </c>
      <c r="B33" s="7"/>
      <c r="C33" s="7"/>
      <c r="D33" s="7"/>
      <c r="E33" s="7"/>
      <c r="F33" s="7"/>
      <c r="G33" s="1"/>
      <c r="H33" s="1"/>
      <c r="I33" s="7"/>
      <c r="J33" s="1"/>
      <c r="K33" s="7"/>
      <c r="L33" s="7"/>
      <c r="M33" s="7"/>
      <c r="N33" s="20"/>
      <c r="O33" s="20"/>
      <c r="P33" s="4"/>
      <c r="Q33" s="4"/>
      <c r="R33" s="20"/>
      <c r="S33" s="20"/>
      <c r="T33" s="20"/>
      <c r="U33" s="1"/>
      <c r="V33" s="7"/>
      <c r="W33" s="20"/>
      <c r="X33" s="37">
        <f t="shared" si="0"/>
        <v>0</v>
      </c>
      <c r="Y33" s="24">
        <f t="shared" si="1"/>
        <v>0</v>
      </c>
      <c r="Z33" s="38">
        <f>Y33*Z6</f>
        <v>0</v>
      </c>
    </row>
    <row r="34" spans="1:26">
      <c r="A34" s="7" t="s">
        <v>94</v>
      </c>
      <c r="B34" s="7"/>
      <c r="C34" s="7"/>
      <c r="D34" s="7"/>
      <c r="E34" s="7"/>
      <c r="F34" s="7"/>
      <c r="G34" s="1"/>
      <c r="H34" s="1"/>
      <c r="I34" s="7"/>
      <c r="J34" s="1"/>
      <c r="K34" s="7">
        <v>15</v>
      </c>
      <c r="L34" s="7"/>
      <c r="M34" s="7"/>
      <c r="N34" s="20"/>
      <c r="O34" s="20"/>
      <c r="P34" s="4"/>
      <c r="Q34" s="4"/>
      <c r="R34" s="20"/>
      <c r="S34" s="20"/>
      <c r="T34" s="20"/>
      <c r="U34" s="1"/>
      <c r="V34" s="7"/>
      <c r="W34" s="20"/>
      <c r="X34" s="37">
        <f t="shared" si="0"/>
        <v>15</v>
      </c>
      <c r="Y34" s="24">
        <f t="shared" si="1"/>
        <v>1.4999999999999999E-2</v>
      </c>
      <c r="Z34" s="40">
        <f>Y34*Z6</f>
        <v>1.4999999999999999E-2</v>
      </c>
    </row>
    <row r="35" spans="1:26">
      <c r="A35" s="7" t="s">
        <v>95</v>
      </c>
      <c r="B35" s="7"/>
      <c r="C35" s="7"/>
      <c r="D35" s="7"/>
      <c r="E35" s="7"/>
      <c r="F35" s="7"/>
      <c r="G35" s="1"/>
      <c r="H35" s="1"/>
      <c r="I35" s="7"/>
      <c r="J35" s="1"/>
      <c r="K35" s="7"/>
      <c r="L35" s="7"/>
      <c r="M35" s="7"/>
      <c r="N35" s="20"/>
      <c r="O35" s="20"/>
      <c r="P35" s="4"/>
      <c r="Q35" s="4"/>
      <c r="R35" s="20"/>
      <c r="S35" s="20"/>
      <c r="T35" s="20"/>
      <c r="U35" s="1"/>
      <c r="V35" s="7"/>
      <c r="W35" s="20"/>
      <c r="X35" s="37">
        <f t="shared" si="0"/>
        <v>0</v>
      </c>
      <c r="Y35" s="24">
        <f t="shared" si="1"/>
        <v>0</v>
      </c>
      <c r="Z35" s="38">
        <f>Y35*Z6</f>
        <v>0</v>
      </c>
    </row>
    <row r="36" spans="1:26">
      <c r="A36" s="7" t="s">
        <v>39</v>
      </c>
      <c r="B36" s="7"/>
      <c r="C36" s="7"/>
      <c r="D36" s="7"/>
      <c r="E36" s="7"/>
      <c r="F36" s="7"/>
      <c r="G36" s="1"/>
      <c r="H36" s="1"/>
      <c r="I36" s="7"/>
      <c r="J36" s="1"/>
      <c r="K36" s="7"/>
      <c r="L36" s="7"/>
      <c r="M36" s="7"/>
      <c r="N36" s="20"/>
      <c r="O36" s="20"/>
      <c r="P36" s="4"/>
      <c r="Q36" s="4"/>
      <c r="R36" s="20"/>
      <c r="S36" s="20"/>
      <c r="T36" s="20"/>
      <c r="U36" s="1"/>
      <c r="V36" s="7"/>
      <c r="W36" s="20"/>
      <c r="X36" s="37">
        <f t="shared" si="0"/>
        <v>0</v>
      </c>
      <c r="Y36" s="24">
        <f t="shared" si="1"/>
        <v>0</v>
      </c>
      <c r="Z36" s="38">
        <f>Y36*Z6</f>
        <v>0</v>
      </c>
    </row>
    <row r="37" spans="1:26">
      <c r="A37" s="7" t="s">
        <v>85</v>
      </c>
      <c r="B37" s="7"/>
      <c r="C37" s="7"/>
      <c r="D37" s="7"/>
      <c r="E37" s="7"/>
      <c r="F37" s="7"/>
      <c r="G37" s="1"/>
      <c r="H37" s="1"/>
      <c r="I37" s="7"/>
      <c r="J37" s="1"/>
      <c r="K37" s="7"/>
      <c r="L37" s="7"/>
      <c r="M37" s="7"/>
      <c r="N37" s="20"/>
      <c r="O37" s="20"/>
      <c r="P37" s="4"/>
      <c r="Q37" s="4"/>
      <c r="R37" s="20"/>
      <c r="S37" s="20"/>
      <c r="T37" s="20"/>
      <c r="U37" s="1"/>
      <c r="V37" s="7"/>
      <c r="W37" s="20"/>
      <c r="X37" s="37">
        <f t="shared" si="0"/>
        <v>0</v>
      </c>
      <c r="Y37" s="24">
        <f t="shared" si="1"/>
        <v>0</v>
      </c>
      <c r="Z37" s="38">
        <f>Y37*Z6</f>
        <v>0</v>
      </c>
    </row>
    <row r="38" spans="1:26">
      <c r="A38" s="7" t="s">
        <v>96</v>
      </c>
      <c r="B38" s="7"/>
      <c r="C38" s="7"/>
      <c r="D38" s="7"/>
      <c r="E38" s="7"/>
      <c r="F38" s="7"/>
      <c r="G38" s="1"/>
      <c r="H38" s="1"/>
      <c r="I38" s="7"/>
      <c r="J38" s="1"/>
      <c r="K38" s="7"/>
      <c r="L38" s="7"/>
      <c r="M38" s="7"/>
      <c r="N38" s="20"/>
      <c r="O38" s="20"/>
      <c r="P38" s="4"/>
      <c r="Q38" s="4"/>
      <c r="R38" s="20"/>
      <c r="S38" s="20"/>
      <c r="T38" s="20"/>
      <c r="U38" s="1"/>
      <c r="V38" s="7"/>
      <c r="W38" s="20"/>
      <c r="X38" s="37">
        <f t="shared" si="0"/>
        <v>0</v>
      </c>
      <c r="Y38" s="24">
        <f t="shared" si="1"/>
        <v>0</v>
      </c>
      <c r="Z38" s="38">
        <f>Y38*Z6</f>
        <v>0</v>
      </c>
    </row>
    <row r="39" spans="1:26">
      <c r="A39" s="7" t="s">
        <v>41</v>
      </c>
      <c r="B39" s="7"/>
      <c r="C39" s="7"/>
      <c r="D39" s="7"/>
      <c r="E39" s="7"/>
      <c r="F39" s="7"/>
      <c r="G39" s="1"/>
      <c r="H39" s="1"/>
      <c r="I39" s="7"/>
      <c r="J39" s="1"/>
      <c r="K39" s="7"/>
      <c r="L39" s="7"/>
      <c r="M39" s="7"/>
      <c r="N39" s="20"/>
      <c r="O39" s="20"/>
      <c r="P39" s="4"/>
      <c r="Q39" s="4"/>
      <c r="R39" s="20"/>
      <c r="S39" s="20"/>
      <c r="T39" s="20"/>
      <c r="U39" s="1"/>
      <c r="V39" s="7"/>
      <c r="W39" s="20"/>
      <c r="X39" s="37">
        <f t="shared" si="0"/>
        <v>0</v>
      </c>
      <c r="Y39" s="24">
        <f t="shared" si="1"/>
        <v>0</v>
      </c>
      <c r="Z39" s="38">
        <f>Y39*Z6</f>
        <v>0</v>
      </c>
    </row>
    <row r="40" spans="1:26">
      <c r="A40" s="7" t="s">
        <v>125</v>
      </c>
      <c r="B40" s="7"/>
      <c r="C40" s="7"/>
      <c r="D40" s="7"/>
      <c r="E40" s="7"/>
      <c r="F40" s="7"/>
      <c r="G40" s="1"/>
      <c r="H40" s="1"/>
      <c r="I40" s="7"/>
      <c r="J40" s="1"/>
      <c r="K40" s="7"/>
      <c r="L40" s="7"/>
      <c r="M40" s="7"/>
      <c r="N40" s="20"/>
      <c r="O40" s="20"/>
      <c r="P40" s="4"/>
      <c r="Q40" s="4"/>
      <c r="R40" s="20"/>
      <c r="S40" s="20"/>
      <c r="T40" s="20"/>
      <c r="U40" s="1"/>
      <c r="V40" s="7"/>
      <c r="W40" s="20"/>
      <c r="X40" s="37">
        <f t="shared" si="0"/>
        <v>0</v>
      </c>
      <c r="Y40" s="24">
        <f t="shared" si="1"/>
        <v>0</v>
      </c>
      <c r="Z40" s="38">
        <f>Y40*Z6</f>
        <v>0</v>
      </c>
    </row>
    <row r="41" spans="1:26">
      <c r="A41" s="7" t="s">
        <v>11</v>
      </c>
      <c r="B41" s="7"/>
      <c r="C41" s="7"/>
      <c r="D41" s="7"/>
      <c r="E41" s="7"/>
      <c r="F41" s="7"/>
      <c r="G41" s="1"/>
      <c r="H41" s="1"/>
      <c r="I41" s="7"/>
      <c r="J41" s="1"/>
      <c r="K41" s="7"/>
      <c r="L41" s="7"/>
      <c r="M41" s="7"/>
      <c r="N41" s="20"/>
      <c r="O41" s="20"/>
      <c r="P41" s="4"/>
      <c r="Q41" s="4"/>
      <c r="R41" s="20"/>
      <c r="S41" s="20"/>
      <c r="T41" s="20"/>
      <c r="U41" s="1"/>
      <c r="V41" s="7"/>
      <c r="W41" s="20"/>
      <c r="X41" s="37">
        <f t="shared" si="0"/>
        <v>0</v>
      </c>
      <c r="Y41" s="24">
        <f t="shared" si="1"/>
        <v>0</v>
      </c>
      <c r="Z41" s="38">
        <f>Y41*Z6</f>
        <v>0</v>
      </c>
    </row>
    <row r="42" spans="1:26">
      <c r="A42" s="7" t="s">
        <v>40</v>
      </c>
      <c r="B42" s="7"/>
      <c r="C42" s="7"/>
      <c r="D42" s="7"/>
      <c r="E42" s="7"/>
      <c r="F42" s="7"/>
      <c r="G42" s="1"/>
      <c r="H42" s="1"/>
      <c r="I42" s="7"/>
      <c r="J42" s="1"/>
      <c r="K42" s="7"/>
      <c r="L42" s="7"/>
      <c r="M42" s="7"/>
      <c r="N42" s="20"/>
      <c r="O42" s="20"/>
      <c r="P42" s="4"/>
      <c r="Q42" s="4"/>
      <c r="R42" s="20"/>
      <c r="S42" s="20"/>
      <c r="T42" s="20"/>
      <c r="U42" s="1"/>
      <c r="V42" s="7"/>
      <c r="W42" s="20"/>
      <c r="X42" s="37">
        <f t="shared" si="0"/>
        <v>0</v>
      </c>
      <c r="Y42" s="24">
        <f t="shared" si="1"/>
        <v>0</v>
      </c>
      <c r="Z42" s="38">
        <f>Y42*Z6</f>
        <v>0</v>
      </c>
    </row>
    <row r="43" spans="1:26">
      <c r="A43" s="7" t="s">
        <v>42</v>
      </c>
      <c r="B43" s="7"/>
      <c r="C43" s="7"/>
      <c r="D43" s="7"/>
      <c r="E43" s="7"/>
      <c r="F43" s="7"/>
      <c r="G43" s="1"/>
      <c r="H43" s="1"/>
      <c r="I43" s="7"/>
      <c r="J43" s="1"/>
      <c r="K43" s="7"/>
      <c r="L43" s="7"/>
      <c r="M43" s="7"/>
      <c r="N43" s="20"/>
      <c r="O43" s="20"/>
      <c r="P43" s="4"/>
      <c r="Q43" s="4"/>
      <c r="R43" s="20"/>
      <c r="S43" s="20"/>
      <c r="T43" s="20"/>
      <c r="U43" s="1"/>
      <c r="V43" s="7"/>
      <c r="W43" s="20"/>
      <c r="X43" s="37">
        <f t="shared" si="0"/>
        <v>0</v>
      </c>
      <c r="Y43" s="24">
        <f t="shared" si="1"/>
        <v>0</v>
      </c>
      <c r="Z43" s="38">
        <f>Y43*Z6</f>
        <v>0</v>
      </c>
    </row>
    <row r="44" spans="1:26">
      <c r="A44" s="7" t="s">
        <v>97</v>
      </c>
      <c r="B44" s="7"/>
      <c r="C44" s="7"/>
      <c r="D44" s="7"/>
      <c r="E44" s="7"/>
      <c r="F44" s="7"/>
      <c r="G44" s="1"/>
      <c r="H44" s="1"/>
      <c r="I44" s="7"/>
      <c r="J44" s="1"/>
      <c r="K44" s="7"/>
      <c r="L44" s="7"/>
      <c r="M44" s="7"/>
      <c r="N44" s="20"/>
      <c r="O44" s="20"/>
      <c r="P44" s="4"/>
      <c r="Q44" s="4"/>
      <c r="R44" s="20"/>
      <c r="S44" s="20"/>
      <c r="T44" s="20"/>
      <c r="U44" s="1"/>
      <c r="V44" s="7"/>
      <c r="W44" s="20"/>
      <c r="X44" s="37">
        <f t="shared" si="0"/>
        <v>0</v>
      </c>
      <c r="Y44" s="24">
        <f t="shared" si="1"/>
        <v>0</v>
      </c>
      <c r="Z44" s="38">
        <f>Y44*Z6</f>
        <v>0</v>
      </c>
    </row>
    <row r="45" spans="1:26">
      <c r="A45" s="7" t="s">
        <v>98</v>
      </c>
      <c r="B45" s="7"/>
      <c r="C45" s="7"/>
      <c r="D45" s="7"/>
      <c r="E45" s="7"/>
      <c r="F45" s="7"/>
      <c r="G45" s="1"/>
      <c r="H45" s="1"/>
      <c r="I45" s="7"/>
      <c r="J45" s="1"/>
      <c r="K45" s="7"/>
      <c r="L45" s="7"/>
      <c r="M45" s="7"/>
      <c r="N45" s="20"/>
      <c r="O45" s="20"/>
      <c r="P45" s="4"/>
      <c r="Q45" s="4"/>
      <c r="R45" s="20"/>
      <c r="S45" s="20"/>
      <c r="T45" s="20"/>
      <c r="U45" s="1"/>
      <c r="V45" s="7"/>
      <c r="W45" s="20"/>
      <c r="X45" s="37">
        <f t="shared" si="0"/>
        <v>0</v>
      </c>
      <c r="Y45" s="24">
        <f t="shared" si="1"/>
        <v>0</v>
      </c>
      <c r="Z45" s="38">
        <f>Y45*Z6</f>
        <v>0</v>
      </c>
    </row>
    <row r="46" spans="1:26">
      <c r="A46" s="7" t="s">
        <v>99</v>
      </c>
      <c r="B46" s="7"/>
      <c r="C46" s="7"/>
      <c r="D46" s="7"/>
      <c r="E46" s="7"/>
      <c r="F46" s="7"/>
      <c r="G46" s="1"/>
      <c r="H46" s="1"/>
      <c r="I46" s="7"/>
      <c r="J46" s="1"/>
      <c r="K46" s="7"/>
      <c r="L46" s="7"/>
      <c r="M46" s="7"/>
      <c r="N46" s="20"/>
      <c r="O46" s="20"/>
      <c r="P46" s="4"/>
      <c r="Q46" s="4"/>
      <c r="R46" s="20"/>
      <c r="S46" s="20"/>
      <c r="T46" s="20"/>
      <c r="U46" s="1"/>
      <c r="V46" s="7"/>
      <c r="W46" s="20"/>
      <c r="X46" s="37">
        <f t="shared" si="0"/>
        <v>0</v>
      </c>
      <c r="Y46" s="24">
        <f t="shared" si="1"/>
        <v>0</v>
      </c>
      <c r="Z46" s="38">
        <f>Y46*Z6</f>
        <v>0</v>
      </c>
    </row>
    <row r="47" spans="1:26">
      <c r="A47" s="7" t="s">
        <v>100</v>
      </c>
      <c r="B47" s="7"/>
      <c r="C47" s="7"/>
      <c r="D47" s="7"/>
      <c r="E47" s="7"/>
      <c r="F47" s="7"/>
      <c r="G47" s="1"/>
      <c r="H47" s="1"/>
      <c r="I47" s="7"/>
      <c r="J47" s="1"/>
      <c r="K47" s="7"/>
      <c r="L47" s="7">
        <v>100</v>
      </c>
      <c r="M47" s="7"/>
      <c r="N47" s="20"/>
      <c r="O47" s="20"/>
      <c r="P47" s="4"/>
      <c r="Q47" s="4"/>
      <c r="R47" s="20"/>
      <c r="S47" s="20"/>
      <c r="T47" s="20"/>
      <c r="U47" s="1"/>
      <c r="V47" s="7"/>
      <c r="W47" s="20"/>
      <c r="X47" s="37">
        <f t="shared" si="0"/>
        <v>100</v>
      </c>
      <c r="Y47" s="24">
        <f t="shared" si="1"/>
        <v>0.1</v>
      </c>
      <c r="Z47" s="38">
        <f>Y47*Z6</f>
        <v>0.1</v>
      </c>
    </row>
    <row r="48" spans="1:26">
      <c r="A48" s="7" t="s">
        <v>101</v>
      </c>
      <c r="B48" s="7"/>
      <c r="C48" s="7"/>
      <c r="D48" s="7"/>
      <c r="E48" s="7"/>
      <c r="F48" s="7"/>
      <c r="G48" s="1"/>
      <c r="H48" s="1"/>
      <c r="I48" s="7"/>
      <c r="J48" s="1"/>
      <c r="K48" s="7"/>
      <c r="L48" s="7"/>
      <c r="M48" s="7"/>
      <c r="N48" s="20"/>
      <c r="O48" s="20"/>
      <c r="P48" s="4"/>
      <c r="Q48" s="4"/>
      <c r="R48" s="20"/>
      <c r="S48" s="20"/>
      <c r="T48" s="20"/>
      <c r="U48" s="1"/>
      <c r="V48" s="7"/>
      <c r="W48" s="20"/>
      <c r="X48" s="37">
        <f t="shared" si="0"/>
        <v>0</v>
      </c>
      <c r="Y48" s="24">
        <f t="shared" si="1"/>
        <v>0</v>
      </c>
      <c r="Z48" s="38">
        <f>Y48*Z6</f>
        <v>0</v>
      </c>
    </row>
    <row r="49" spans="1:26">
      <c r="A49" s="7" t="s">
        <v>102</v>
      </c>
      <c r="B49" s="7"/>
      <c r="C49" s="7"/>
      <c r="D49" s="7"/>
      <c r="E49" s="7"/>
      <c r="F49" s="7"/>
      <c r="G49" s="1"/>
      <c r="H49" s="1"/>
      <c r="I49" s="7"/>
      <c r="J49" s="1"/>
      <c r="K49" s="7"/>
      <c r="L49" s="7"/>
      <c r="M49" s="7"/>
      <c r="N49" s="20"/>
      <c r="O49" s="20"/>
      <c r="P49" s="4"/>
      <c r="Q49" s="4"/>
      <c r="R49" s="20"/>
      <c r="S49" s="20"/>
      <c r="T49" s="20"/>
      <c r="U49" s="1"/>
      <c r="V49" s="7"/>
      <c r="W49" s="20"/>
      <c r="X49" s="37">
        <f t="shared" si="0"/>
        <v>0</v>
      </c>
      <c r="Y49" s="24">
        <f t="shared" si="1"/>
        <v>0</v>
      </c>
      <c r="Z49" s="38">
        <f>Y49*Z6</f>
        <v>0</v>
      </c>
    </row>
    <row r="50" spans="1:26">
      <c r="A50" s="1" t="s">
        <v>145</v>
      </c>
      <c r="B50" s="7"/>
      <c r="C50" s="7"/>
      <c r="D50" s="7"/>
      <c r="E50" s="7"/>
      <c r="F50" s="7"/>
      <c r="G50" s="1"/>
      <c r="H50" s="1"/>
      <c r="I50" s="7"/>
      <c r="J50" s="1"/>
      <c r="K50" s="7"/>
      <c r="L50" s="7"/>
      <c r="M50" s="7"/>
      <c r="N50" s="20"/>
      <c r="O50" s="20"/>
      <c r="P50" s="4"/>
      <c r="Q50" s="4"/>
      <c r="R50" s="20"/>
      <c r="S50" s="20"/>
      <c r="T50" s="20"/>
      <c r="U50" s="1"/>
      <c r="V50" s="7"/>
      <c r="W50" s="20"/>
      <c r="X50" s="37">
        <f t="shared" si="0"/>
        <v>0</v>
      </c>
      <c r="Y50" s="24">
        <f t="shared" si="1"/>
        <v>0</v>
      </c>
      <c r="Z50" s="38">
        <f>Y50*Z6</f>
        <v>0</v>
      </c>
    </row>
    <row r="51" spans="1:26">
      <c r="A51" s="7" t="s">
        <v>44</v>
      </c>
      <c r="B51" s="1"/>
      <c r="C51" s="1"/>
      <c r="D51" s="1"/>
      <c r="E51" s="1"/>
      <c r="F51" s="1"/>
      <c r="G51" s="1"/>
      <c r="H51" s="1"/>
      <c r="I51" s="7"/>
      <c r="J51" s="1"/>
      <c r="K51" s="7"/>
      <c r="L51" s="7"/>
      <c r="M51" s="7"/>
      <c r="N51" s="20"/>
      <c r="O51" s="20"/>
      <c r="P51" s="4"/>
      <c r="Q51" s="4"/>
      <c r="R51" s="20"/>
      <c r="S51" s="20"/>
      <c r="T51" s="20"/>
      <c r="U51" s="1"/>
      <c r="V51" s="1"/>
      <c r="W51" s="20"/>
      <c r="X51" s="37">
        <f t="shared" si="0"/>
        <v>0</v>
      </c>
      <c r="Y51" s="24">
        <f t="shared" si="1"/>
        <v>0</v>
      </c>
      <c r="Z51" s="38">
        <f>Y51*Z6</f>
        <v>0</v>
      </c>
    </row>
    <row r="52" spans="1:26">
      <c r="A52" s="7" t="s">
        <v>45</v>
      </c>
      <c r="B52" s="1"/>
      <c r="C52" s="1"/>
      <c r="D52" s="1"/>
      <c r="E52" s="1"/>
      <c r="F52" s="1"/>
      <c r="G52" s="1"/>
      <c r="H52" s="1"/>
      <c r="I52" s="7"/>
      <c r="J52" s="1"/>
      <c r="K52" s="7">
        <v>80</v>
      </c>
      <c r="L52" s="7"/>
      <c r="M52" s="7"/>
      <c r="N52" s="20"/>
      <c r="O52" s="20"/>
      <c r="P52" s="4"/>
      <c r="Q52" s="4"/>
      <c r="R52" s="20"/>
      <c r="S52" s="20"/>
      <c r="T52" s="20"/>
      <c r="U52" s="1"/>
      <c r="V52" s="1"/>
      <c r="W52" s="20"/>
      <c r="X52" s="37">
        <f t="shared" si="0"/>
        <v>80</v>
      </c>
      <c r="Y52" s="24">
        <f t="shared" si="1"/>
        <v>0.08</v>
      </c>
      <c r="Z52" s="38">
        <f>Y52*Z6</f>
        <v>0.08</v>
      </c>
    </row>
    <row r="53" spans="1:26">
      <c r="A53" s="7" t="s">
        <v>6</v>
      </c>
      <c r="B53" s="1"/>
      <c r="C53" s="1"/>
      <c r="D53" s="1"/>
      <c r="E53" s="1"/>
      <c r="F53" s="1"/>
      <c r="G53" s="1"/>
      <c r="H53" s="1"/>
      <c r="I53" s="7"/>
      <c r="J53" s="1"/>
      <c r="K53" s="7">
        <v>9.6</v>
      </c>
      <c r="L53" s="7"/>
      <c r="M53" s="7"/>
      <c r="N53" s="20"/>
      <c r="O53" s="20"/>
      <c r="P53" s="4"/>
      <c r="Q53" s="4"/>
      <c r="R53" s="20"/>
      <c r="S53" s="20"/>
      <c r="T53" s="20"/>
      <c r="U53" s="1"/>
      <c r="V53" s="1"/>
      <c r="W53" s="20"/>
      <c r="X53" s="37">
        <f t="shared" si="0"/>
        <v>9.6</v>
      </c>
      <c r="Y53" s="24">
        <f t="shared" si="1"/>
        <v>9.5999999999999992E-3</v>
      </c>
      <c r="Z53" s="38">
        <f>Y53*Z6</f>
        <v>9.5999999999999992E-3</v>
      </c>
    </row>
    <row r="54" spans="1:26">
      <c r="A54" s="7" t="s">
        <v>9</v>
      </c>
      <c r="B54" s="1"/>
      <c r="C54" s="1"/>
      <c r="D54" s="1"/>
      <c r="E54" s="1"/>
      <c r="F54" s="1"/>
      <c r="G54" s="1"/>
      <c r="H54" s="1"/>
      <c r="I54" s="7"/>
      <c r="J54" s="1"/>
      <c r="K54" s="7">
        <v>10</v>
      </c>
      <c r="L54" s="7"/>
      <c r="M54" s="7"/>
      <c r="N54" s="20"/>
      <c r="O54" s="20"/>
      <c r="P54" s="4"/>
      <c r="Q54" s="4"/>
      <c r="R54" s="20"/>
      <c r="S54" s="20"/>
      <c r="T54" s="20"/>
      <c r="U54" s="1"/>
      <c r="V54" s="1"/>
      <c r="W54" s="20"/>
      <c r="X54" s="37">
        <f t="shared" si="0"/>
        <v>10</v>
      </c>
      <c r="Y54" s="24">
        <f t="shared" si="1"/>
        <v>0.01</v>
      </c>
      <c r="Z54" s="38">
        <f>Y54*Z6</f>
        <v>0.01</v>
      </c>
    </row>
    <row r="55" spans="1:26">
      <c r="A55" s="7" t="s">
        <v>46</v>
      </c>
      <c r="B55" s="1"/>
      <c r="C55" s="7"/>
      <c r="D55" s="7"/>
      <c r="E55" s="7"/>
      <c r="F55" s="7"/>
      <c r="G55" s="7"/>
      <c r="H55" s="7"/>
      <c r="I55" s="7"/>
      <c r="J55" s="1"/>
      <c r="K55" s="7"/>
      <c r="L55" s="7"/>
      <c r="M55" s="7"/>
      <c r="N55" s="20"/>
      <c r="O55" s="20"/>
      <c r="P55" s="4"/>
      <c r="Q55" s="4"/>
      <c r="R55" s="20"/>
      <c r="S55" s="20"/>
      <c r="T55" s="20"/>
      <c r="U55" s="1"/>
      <c r="V55" s="7"/>
      <c r="W55" s="20"/>
      <c r="X55" s="37">
        <f t="shared" si="0"/>
        <v>0</v>
      </c>
      <c r="Y55" s="24">
        <f t="shared" si="1"/>
        <v>0</v>
      </c>
      <c r="Z55" s="38">
        <f>Y55*Z6</f>
        <v>0</v>
      </c>
    </row>
    <row r="56" spans="1:26">
      <c r="A56" s="1" t="s">
        <v>103</v>
      </c>
      <c r="B56" s="1"/>
      <c r="C56" s="7"/>
      <c r="D56" s="7"/>
      <c r="E56" s="7"/>
      <c r="F56" s="7"/>
      <c r="G56" s="7"/>
      <c r="H56" s="7"/>
      <c r="I56" s="7"/>
      <c r="J56" s="1"/>
      <c r="K56" s="7"/>
      <c r="L56" s="7"/>
      <c r="M56" s="7"/>
      <c r="N56" s="20"/>
      <c r="O56" s="20"/>
      <c r="P56" s="4"/>
      <c r="Q56" s="4"/>
      <c r="R56" s="20"/>
      <c r="S56" s="20"/>
      <c r="T56" s="20"/>
      <c r="U56" s="1"/>
      <c r="V56" s="7"/>
      <c r="W56" s="20"/>
      <c r="X56" s="37">
        <f t="shared" si="0"/>
        <v>0</v>
      </c>
      <c r="Y56" s="24">
        <f t="shared" si="1"/>
        <v>0</v>
      </c>
      <c r="Z56" s="38">
        <f>Y56*Z6</f>
        <v>0</v>
      </c>
    </row>
    <row r="57" spans="1:26">
      <c r="A57" s="7" t="s">
        <v>15</v>
      </c>
      <c r="B57" s="1"/>
      <c r="C57" s="7"/>
      <c r="D57" s="7"/>
      <c r="E57" s="7"/>
      <c r="F57" s="7"/>
      <c r="G57" s="7"/>
      <c r="H57" s="7"/>
      <c r="I57" s="7"/>
      <c r="J57" s="1"/>
      <c r="K57" s="7"/>
      <c r="L57" s="7"/>
      <c r="M57" s="7"/>
      <c r="N57" s="20"/>
      <c r="O57" s="20"/>
      <c r="P57" s="4"/>
      <c r="Q57" s="4"/>
      <c r="R57" s="20"/>
      <c r="S57" s="20"/>
      <c r="T57" s="20"/>
      <c r="U57" s="7"/>
      <c r="V57" s="7"/>
      <c r="W57" s="20"/>
      <c r="X57" s="37">
        <f t="shared" si="0"/>
        <v>0</v>
      </c>
      <c r="Y57" s="24">
        <f t="shared" si="1"/>
        <v>0</v>
      </c>
      <c r="Z57" s="38">
        <f>Y57*Z6</f>
        <v>0</v>
      </c>
    </row>
    <row r="58" spans="1:26">
      <c r="A58" s="7" t="s">
        <v>126</v>
      </c>
      <c r="B58" s="1"/>
      <c r="C58" s="7"/>
      <c r="D58" s="7"/>
      <c r="E58" s="7"/>
      <c r="F58" s="7"/>
      <c r="G58" s="7"/>
      <c r="H58" s="7"/>
      <c r="I58" s="7"/>
      <c r="J58" s="1"/>
      <c r="K58" s="7"/>
      <c r="L58" s="7"/>
      <c r="M58" s="20"/>
      <c r="N58" s="20"/>
      <c r="O58" s="20"/>
      <c r="P58" s="4"/>
      <c r="Q58" s="4"/>
      <c r="R58" s="20"/>
      <c r="S58" s="20"/>
      <c r="T58" s="20"/>
      <c r="U58" s="7"/>
      <c r="V58" s="7"/>
      <c r="W58" s="20"/>
      <c r="X58" s="37">
        <f t="shared" si="0"/>
        <v>0</v>
      </c>
      <c r="Y58" s="24">
        <f t="shared" si="1"/>
        <v>0</v>
      </c>
      <c r="Z58" s="38">
        <f>Y58*Z6</f>
        <v>0</v>
      </c>
    </row>
    <row r="59" spans="1:26">
      <c r="A59" s="7" t="s">
        <v>84</v>
      </c>
      <c r="B59" s="1"/>
      <c r="C59" s="7"/>
      <c r="D59" s="7"/>
      <c r="E59" s="7"/>
      <c r="F59" s="7"/>
      <c r="G59" s="7"/>
      <c r="H59" s="7"/>
      <c r="I59" s="7"/>
      <c r="J59" s="1"/>
      <c r="K59" s="7"/>
      <c r="L59" s="7"/>
      <c r="M59" s="20"/>
      <c r="N59" s="20"/>
      <c r="O59" s="20"/>
      <c r="P59" s="4"/>
      <c r="Q59" s="4"/>
      <c r="R59" s="20"/>
      <c r="S59" s="20"/>
      <c r="T59" s="20"/>
      <c r="U59" s="7"/>
      <c r="V59" s="7"/>
      <c r="W59" s="20"/>
      <c r="X59" s="37">
        <f t="shared" si="0"/>
        <v>0</v>
      </c>
      <c r="Y59" s="24">
        <f t="shared" si="1"/>
        <v>0</v>
      </c>
      <c r="Z59" s="38">
        <f>Y59*Z6</f>
        <v>0</v>
      </c>
    </row>
    <row r="60" spans="1:26">
      <c r="A60" s="7" t="s">
        <v>104</v>
      </c>
      <c r="B60" s="1"/>
      <c r="C60" s="7"/>
      <c r="D60" s="7"/>
      <c r="E60" s="7"/>
      <c r="F60" s="7"/>
      <c r="G60" s="7"/>
      <c r="H60" s="7"/>
      <c r="I60" s="7"/>
      <c r="J60" s="1"/>
      <c r="K60" s="7"/>
      <c r="L60" s="7"/>
      <c r="M60" s="20"/>
      <c r="N60" s="20"/>
      <c r="O60" s="20"/>
      <c r="P60" s="4"/>
      <c r="Q60" s="4"/>
      <c r="R60" s="20"/>
      <c r="S60" s="20"/>
      <c r="T60" s="20"/>
      <c r="U60" s="7"/>
      <c r="V60" s="7"/>
      <c r="W60" s="20"/>
      <c r="X60" s="37">
        <f t="shared" si="0"/>
        <v>0</v>
      </c>
      <c r="Y60" s="24">
        <f t="shared" si="1"/>
        <v>0</v>
      </c>
      <c r="Z60" s="38">
        <f>Y60*Z6</f>
        <v>0</v>
      </c>
    </row>
    <row r="61" spans="1:26">
      <c r="A61" s="7" t="s">
        <v>105</v>
      </c>
      <c r="B61" s="1"/>
      <c r="C61" s="7"/>
      <c r="D61" s="7"/>
      <c r="E61" s="7"/>
      <c r="F61" s="7"/>
      <c r="G61" s="7"/>
      <c r="H61" s="7"/>
      <c r="I61" s="7"/>
      <c r="J61" s="1"/>
      <c r="K61" s="7"/>
      <c r="L61" s="7"/>
      <c r="M61" s="20"/>
      <c r="N61" s="20"/>
      <c r="O61" s="20"/>
      <c r="P61" s="4"/>
      <c r="Q61" s="4"/>
      <c r="R61" s="20"/>
      <c r="S61" s="20"/>
      <c r="T61" s="20"/>
      <c r="U61" s="7"/>
      <c r="V61" s="7"/>
      <c r="W61" s="20"/>
      <c r="X61" s="37">
        <f t="shared" si="0"/>
        <v>0</v>
      </c>
      <c r="Y61" s="24">
        <f t="shared" si="1"/>
        <v>0</v>
      </c>
      <c r="Z61" s="38">
        <f>Y61*Z6</f>
        <v>0</v>
      </c>
    </row>
    <row r="62" spans="1:26">
      <c r="A62" s="7" t="s">
        <v>47</v>
      </c>
      <c r="B62" s="1"/>
      <c r="C62" s="7"/>
      <c r="D62" s="7"/>
      <c r="E62" s="7"/>
      <c r="F62" s="7"/>
      <c r="G62" s="7"/>
      <c r="H62" s="7"/>
      <c r="I62" s="7"/>
      <c r="J62" s="1"/>
      <c r="K62" s="7"/>
      <c r="L62" s="7"/>
      <c r="M62" s="20"/>
      <c r="N62" s="20"/>
      <c r="O62" s="20"/>
      <c r="P62" s="4"/>
      <c r="Q62" s="4"/>
      <c r="R62" s="20"/>
      <c r="S62" s="20"/>
      <c r="T62" s="20"/>
      <c r="U62" s="7"/>
      <c r="V62" s="7"/>
      <c r="W62" s="20"/>
      <c r="X62" s="37">
        <f t="shared" si="0"/>
        <v>0</v>
      </c>
      <c r="Y62" s="24">
        <f t="shared" si="1"/>
        <v>0</v>
      </c>
      <c r="Z62" s="38">
        <f>Y62*Z6</f>
        <v>0</v>
      </c>
    </row>
    <row r="63" spans="1:26">
      <c r="A63" s="7" t="s">
        <v>48</v>
      </c>
      <c r="B63" s="1"/>
      <c r="C63" s="1"/>
      <c r="D63" s="1"/>
      <c r="E63" s="1"/>
      <c r="F63" s="1"/>
      <c r="G63" s="7"/>
      <c r="H63" s="7"/>
      <c r="I63" s="7"/>
      <c r="J63" s="1">
        <v>63</v>
      </c>
      <c r="K63" s="7"/>
      <c r="L63" s="7"/>
      <c r="M63" s="1"/>
      <c r="N63" s="1"/>
      <c r="O63" s="4"/>
      <c r="P63" s="4"/>
      <c r="Q63" s="4"/>
      <c r="R63" s="20"/>
      <c r="S63" s="20"/>
      <c r="T63" s="20"/>
      <c r="U63" s="7"/>
      <c r="V63" s="1"/>
      <c r="W63" s="20"/>
      <c r="X63" s="37">
        <f t="shared" si="0"/>
        <v>63</v>
      </c>
      <c r="Y63" s="24">
        <f t="shared" si="1"/>
        <v>6.3E-2</v>
      </c>
      <c r="Z63" s="38">
        <f>Y63*Z6</f>
        <v>6.3E-2</v>
      </c>
    </row>
    <row r="64" spans="1:26">
      <c r="A64" s="7" t="s">
        <v>13</v>
      </c>
      <c r="B64" s="1"/>
      <c r="C64" s="1"/>
      <c r="D64" s="1"/>
      <c r="E64" s="1"/>
      <c r="F64" s="1"/>
      <c r="G64" s="7"/>
      <c r="H64" s="7"/>
      <c r="I64" s="7"/>
      <c r="J64" s="1"/>
      <c r="K64" s="7"/>
      <c r="L64" s="7"/>
      <c r="M64" s="1"/>
      <c r="N64" s="1"/>
      <c r="O64" s="4"/>
      <c r="P64" s="4"/>
      <c r="Q64" s="4"/>
      <c r="R64" s="20"/>
      <c r="S64" s="20"/>
      <c r="T64" s="20"/>
      <c r="U64" s="7"/>
      <c r="V64" s="1"/>
      <c r="W64" s="20"/>
      <c r="X64" s="37">
        <f t="shared" si="0"/>
        <v>0</v>
      </c>
      <c r="Y64" s="24">
        <f t="shared" si="1"/>
        <v>0</v>
      </c>
      <c r="Z64" s="38">
        <f>Y64*Z6</f>
        <v>0</v>
      </c>
    </row>
    <row r="65" spans="1:26">
      <c r="A65" s="7" t="s">
        <v>49</v>
      </c>
      <c r="B65" s="1"/>
      <c r="C65" s="1"/>
      <c r="D65" s="1"/>
      <c r="E65" s="1"/>
      <c r="F65" s="1"/>
      <c r="G65" s="7"/>
      <c r="H65" s="7"/>
      <c r="I65" s="7"/>
      <c r="J65" s="1"/>
      <c r="K65" s="7"/>
      <c r="L65" s="7"/>
      <c r="M65" s="1"/>
      <c r="N65" s="1"/>
      <c r="O65" s="4"/>
      <c r="P65" s="4"/>
      <c r="Q65" s="4"/>
      <c r="R65" s="20"/>
      <c r="S65" s="20"/>
      <c r="T65" s="20"/>
      <c r="U65" s="7"/>
      <c r="V65" s="1"/>
      <c r="W65" s="20"/>
      <c r="X65" s="37">
        <f t="shared" si="0"/>
        <v>0</v>
      </c>
      <c r="Y65" s="24">
        <f t="shared" si="1"/>
        <v>0</v>
      </c>
      <c r="Z65" s="38">
        <f>Y65*Z6</f>
        <v>0</v>
      </c>
    </row>
    <row r="66" spans="1:26">
      <c r="A66" s="7" t="s">
        <v>127</v>
      </c>
      <c r="B66" s="1"/>
      <c r="C66" s="1"/>
      <c r="D66" s="1"/>
      <c r="E66" s="1"/>
      <c r="F66" s="1"/>
      <c r="G66" s="7"/>
      <c r="H66" s="7"/>
      <c r="I66" s="7"/>
      <c r="J66" s="1"/>
      <c r="K66" s="7"/>
      <c r="L66" s="7"/>
      <c r="M66" s="1"/>
      <c r="N66" s="1"/>
      <c r="O66" s="4"/>
      <c r="P66" s="4"/>
      <c r="Q66" s="4"/>
      <c r="R66" s="20"/>
      <c r="S66" s="20"/>
      <c r="T66" s="20"/>
      <c r="U66" s="7"/>
      <c r="V66" s="1"/>
      <c r="W66" s="20"/>
      <c r="X66" s="37">
        <f t="shared" si="0"/>
        <v>0</v>
      </c>
      <c r="Y66" s="24">
        <f t="shared" si="1"/>
        <v>0</v>
      </c>
      <c r="Z66" s="38">
        <f>Y66*Z6</f>
        <v>0</v>
      </c>
    </row>
    <row r="67" spans="1:26">
      <c r="A67" s="7" t="s">
        <v>128</v>
      </c>
      <c r="B67" s="1"/>
      <c r="C67" s="1"/>
      <c r="D67" s="1"/>
      <c r="E67" s="1"/>
      <c r="F67" s="1"/>
      <c r="G67" s="7"/>
      <c r="H67" s="7"/>
      <c r="I67" s="7"/>
      <c r="J67" s="1"/>
      <c r="K67" s="7"/>
      <c r="L67" s="7"/>
      <c r="M67" s="1"/>
      <c r="N67" s="1"/>
      <c r="O67" s="1"/>
      <c r="P67" s="1"/>
      <c r="Q67" s="1"/>
      <c r="R67" s="7"/>
      <c r="S67" s="7"/>
      <c r="T67" s="7"/>
      <c r="U67" s="7"/>
      <c r="V67" s="1"/>
      <c r="W67" s="20"/>
      <c r="X67" s="37">
        <f t="shared" si="0"/>
        <v>0</v>
      </c>
      <c r="Y67" s="24">
        <f t="shared" si="1"/>
        <v>0</v>
      </c>
      <c r="Z67" s="38">
        <f>Y67*Z6</f>
        <v>0</v>
      </c>
    </row>
    <row r="68" spans="1:26">
      <c r="A68" s="54" t="s">
        <v>129</v>
      </c>
      <c r="B68" s="7"/>
      <c r="C68" s="7"/>
      <c r="D68" s="7"/>
      <c r="E68" s="7"/>
      <c r="F68" s="7"/>
      <c r="G68" s="7"/>
      <c r="H68" s="7"/>
      <c r="I68" s="7"/>
      <c r="J68" s="1"/>
      <c r="K68" s="7"/>
      <c r="L68" s="7"/>
      <c r="M68" s="1"/>
      <c r="N68" s="1"/>
      <c r="O68" s="1"/>
      <c r="P68" s="1"/>
      <c r="Q68" s="1"/>
      <c r="R68" s="7"/>
      <c r="S68" s="7"/>
      <c r="T68" s="7"/>
      <c r="U68" s="7"/>
      <c r="V68" s="7"/>
      <c r="W68" s="20"/>
      <c r="X68" s="37">
        <f t="shared" si="0"/>
        <v>0</v>
      </c>
      <c r="Y68" s="24">
        <f t="shared" si="1"/>
        <v>0</v>
      </c>
      <c r="Z68" s="38">
        <f>Y68*Z6</f>
        <v>0</v>
      </c>
    </row>
    <row r="69" spans="1:26">
      <c r="A69" s="7" t="s">
        <v>53</v>
      </c>
      <c r="B69" s="7"/>
      <c r="C69" s="7"/>
      <c r="D69" s="7">
        <v>7.5</v>
      </c>
      <c r="E69" s="7"/>
      <c r="F69" s="7"/>
      <c r="G69" s="7"/>
      <c r="H69" s="7"/>
      <c r="I69" s="7"/>
      <c r="J69" s="1"/>
      <c r="K69" s="7"/>
      <c r="L69" s="7"/>
      <c r="M69" s="1"/>
      <c r="N69" s="1"/>
      <c r="O69" s="1"/>
      <c r="P69" s="1"/>
      <c r="Q69" s="1"/>
      <c r="R69" s="7"/>
      <c r="S69" s="7"/>
      <c r="T69" s="7"/>
      <c r="U69" s="7"/>
      <c r="V69" s="7"/>
      <c r="W69" s="20"/>
      <c r="X69" s="37">
        <f t="shared" si="0"/>
        <v>7.5</v>
      </c>
      <c r="Y69" s="24">
        <f t="shared" si="1"/>
        <v>7.4999999999999997E-3</v>
      </c>
      <c r="Z69" s="38">
        <f>Y69*Z6</f>
        <v>7.4999999999999997E-3</v>
      </c>
    </row>
    <row r="70" spans="1:26">
      <c r="A70" s="7" t="s">
        <v>106</v>
      </c>
      <c r="B70" s="7"/>
      <c r="C70" s="7"/>
      <c r="D70" s="7"/>
      <c r="E70" s="7"/>
      <c r="F70" s="7"/>
      <c r="G70" s="7"/>
      <c r="H70" s="7"/>
      <c r="I70" s="7"/>
      <c r="J70" s="1"/>
      <c r="K70" s="7"/>
      <c r="L70" s="7"/>
      <c r="M70" s="1"/>
      <c r="N70" s="1"/>
      <c r="O70" s="1"/>
      <c r="P70" s="1"/>
      <c r="Q70" s="1"/>
      <c r="R70" s="7"/>
      <c r="S70" s="7"/>
      <c r="T70" s="7"/>
      <c r="U70" s="7"/>
      <c r="V70" s="7"/>
      <c r="W70" s="20"/>
      <c r="X70" s="37">
        <f t="shared" si="0"/>
        <v>0</v>
      </c>
      <c r="Y70" s="24">
        <f t="shared" si="1"/>
        <v>0</v>
      </c>
      <c r="Z70" s="38">
        <f>Y70*Z6</f>
        <v>0</v>
      </c>
    </row>
    <row r="71" spans="1:26">
      <c r="A71" s="7" t="s">
        <v>50</v>
      </c>
      <c r="B71" s="7"/>
      <c r="C71" s="7"/>
      <c r="D71" s="7"/>
      <c r="E71" s="7"/>
      <c r="F71" s="7"/>
      <c r="G71" s="1"/>
      <c r="H71" s="1"/>
      <c r="I71" s="7"/>
      <c r="J71" s="1"/>
      <c r="K71" s="7"/>
      <c r="L71" s="7"/>
      <c r="M71" s="1"/>
      <c r="N71" s="1"/>
      <c r="O71" s="1"/>
      <c r="P71" s="1"/>
      <c r="Q71" s="1"/>
      <c r="R71" s="7"/>
      <c r="S71" s="7"/>
      <c r="T71" s="7"/>
      <c r="U71" s="7"/>
      <c r="V71" s="1"/>
      <c r="W71" s="7"/>
      <c r="X71" s="37">
        <f t="shared" si="0"/>
        <v>0</v>
      </c>
      <c r="Y71" s="24">
        <f t="shared" si="1"/>
        <v>0</v>
      </c>
      <c r="Z71" s="28">
        <f>Y71*Z6</f>
        <v>0</v>
      </c>
    </row>
    <row r="72" spans="1:26">
      <c r="A72" s="7" t="s">
        <v>107</v>
      </c>
      <c r="B72" s="7"/>
      <c r="C72" s="7"/>
      <c r="D72" s="7"/>
      <c r="E72" s="7"/>
      <c r="F72" s="7"/>
      <c r="G72" s="1"/>
      <c r="H72" s="1"/>
      <c r="I72" s="7"/>
      <c r="J72" s="1"/>
      <c r="K72" s="7"/>
      <c r="L72" s="7"/>
      <c r="M72" s="1"/>
      <c r="N72" s="1"/>
      <c r="O72" s="1"/>
      <c r="P72" s="1"/>
      <c r="Q72" s="1"/>
      <c r="R72" s="7"/>
      <c r="S72" s="7"/>
      <c r="T72" s="7"/>
      <c r="U72" s="7"/>
      <c r="V72" s="1"/>
      <c r="W72" s="7"/>
      <c r="X72" s="37">
        <f t="shared" ref="X72:X93" si="2">SUM(B72:W72)</f>
        <v>0</v>
      </c>
      <c r="Y72" s="24">
        <f t="shared" ref="Y72:Y87" si="3">X72/1000</f>
        <v>0</v>
      </c>
      <c r="Z72" s="28">
        <f>Y72*Z6</f>
        <v>0</v>
      </c>
    </row>
    <row r="73" spans="1:26">
      <c r="A73" s="7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7">
        <f t="shared" si="2"/>
        <v>0</v>
      </c>
      <c r="Y73" s="24">
        <f t="shared" si="3"/>
        <v>0</v>
      </c>
      <c r="Z73" s="28">
        <f>Y73*Z6</f>
        <v>0</v>
      </c>
    </row>
    <row r="74" spans="1:26">
      <c r="A74" s="55" t="s">
        <v>108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7">
        <f t="shared" si="2"/>
        <v>0</v>
      </c>
      <c r="Y74" s="24">
        <f t="shared" si="3"/>
        <v>0</v>
      </c>
      <c r="Z74" s="28">
        <f>Y74*Z6</f>
        <v>0</v>
      </c>
    </row>
    <row r="75" spans="1:26">
      <c r="A75" s="55" t="s">
        <v>51</v>
      </c>
      <c r="B75" s="1"/>
      <c r="C75" s="1">
        <v>50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7">
        <f t="shared" si="2"/>
        <v>50</v>
      </c>
      <c r="Y75" s="24">
        <f t="shared" si="3"/>
        <v>0.05</v>
      </c>
      <c r="Z75" s="28">
        <f>Y75*Z6</f>
        <v>0.05</v>
      </c>
    </row>
    <row r="76" spans="1:26">
      <c r="A76" s="55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f t="shared" si="2"/>
        <v>0</v>
      </c>
      <c r="Y76" s="24">
        <f t="shared" si="3"/>
        <v>0</v>
      </c>
      <c r="Z76" s="28">
        <f>Y76*Z6</f>
        <v>0</v>
      </c>
    </row>
    <row r="77" spans="1:26">
      <c r="A77" s="55" t="s">
        <v>56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>
        <v>21.4</v>
      </c>
      <c r="O77" s="1"/>
      <c r="P77" s="1"/>
      <c r="Q77" s="1"/>
      <c r="R77" s="1"/>
      <c r="S77" s="1"/>
      <c r="T77" s="1"/>
      <c r="U77" s="1"/>
      <c r="V77" s="1"/>
      <c r="W77" s="1"/>
      <c r="X77" s="37">
        <f t="shared" si="2"/>
        <v>21.4</v>
      </c>
      <c r="Y77" s="24">
        <f t="shared" si="3"/>
        <v>2.1399999999999999E-2</v>
      </c>
      <c r="Z77" s="28">
        <f>Y77*Z6</f>
        <v>2.1399999999999999E-2</v>
      </c>
    </row>
    <row r="78" spans="1:26">
      <c r="A78" s="55" t="s">
        <v>110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7">
        <f t="shared" si="2"/>
        <v>0</v>
      </c>
      <c r="Y78" s="24">
        <f t="shared" si="3"/>
        <v>0</v>
      </c>
      <c r="Z78" s="28">
        <f>Y78*Z6</f>
        <v>0</v>
      </c>
    </row>
    <row r="79" spans="1:26">
      <c r="A79" s="55" t="s">
        <v>111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7">
        <f t="shared" si="2"/>
        <v>0</v>
      </c>
      <c r="Y79" s="24">
        <f t="shared" si="3"/>
        <v>0</v>
      </c>
      <c r="Z79" s="28">
        <f>Y79*Z6</f>
        <v>0</v>
      </c>
    </row>
    <row r="80" spans="1:26">
      <c r="A80" s="7" t="s">
        <v>112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7">
        <f t="shared" si="2"/>
        <v>0</v>
      </c>
      <c r="Y80" s="24">
        <f t="shared" si="3"/>
        <v>0</v>
      </c>
      <c r="Z80" s="28">
        <f>Y80*Z6</f>
        <v>0</v>
      </c>
    </row>
    <row r="81" spans="1:26" ht="30">
      <c r="A81" s="27" t="s">
        <v>113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7">
        <f t="shared" si="2"/>
        <v>0</v>
      </c>
      <c r="Y81" s="24">
        <f t="shared" si="3"/>
        <v>0</v>
      </c>
      <c r="Z81" s="28">
        <f>Y81*Z6</f>
        <v>0</v>
      </c>
    </row>
    <row r="82" spans="1:26">
      <c r="A82" s="7" t="s">
        <v>114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7">
        <f t="shared" si="2"/>
        <v>0</v>
      </c>
      <c r="Y82" s="24">
        <f t="shared" si="3"/>
        <v>0</v>
      </c>
      <c r="Z82" s="28">
        <f>Y82*Z6</f>
        <v>0</v>
      </c>
    </row>
    <row r="83" spans="1:26">
      <c r="A83" s="7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7">
        <f t="shared" si="2"/>
        <v>0</v>
      </c>
      <c r="Y83" s="24">
        <f t="shared" si="3"/>
        <v>0</v>
      </c>
      <c r="Z83" s="28">
        <f>Y83*Z6</f>
        <v>0</v>
      </c>
    </row>
    <row r="84" spans="1:26">
      <c r="A84" s="7" t="s">
        <v>116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7">
        <f t="shared" si="2"/>
        <v>0</v>
      </c>
      <c r="Y84" s="24">
        <f t="shared" si="3"/>
        <v>0</v>
      </c>
      <c r="Z84" s="28">
        <f>Y84*Z6</f>
        <v>0</v>
      </c>
    </row>
    <row r="85" spans="1:26">
      <c r="A85" s="7" t="s">
        <v>117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7">
        <f t="shared" si="2"/>
        <v>0</v>
      </c>
      <c r="Y85" s="24">
        <f t="shared" si="3"/>
        <v>0</v>
      </c>
      <c r="Z85" s="28">
        <f>Y85*Z6</f>
        <v>0</v>
      </c>
    </row>
    <row r="86" spans="1:26">
      <c r="A86" s="7" t="s">
        <v>118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7">
        <f t="shared" si="2"/>
        <v>0</v>
      </c>
      <c r="Y86" s="24">
        <f t="shared" si="3"/>
        <v>0</v>
      </c>
      <c r="Z86" s="28">
        <f>Y86*Z6</f>
        <v>0</v>
      </c>
    </row>
    <row r="87" spans="1:26">
      <c r="A87" s="7" t="s">
        <v>119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7">
        <f t="shared" si="2"/>
        <v>0</v>
      </c>
      <c r="Y87" s="24">
        <f t="shared" si="3"/>
        <v>0</v>
      </c>
      <c r="Z87" s="28">
        <f>Y87*Z6</f>
        <v>0</v>
      </c>
    </row>
    <row r="88" spans="1:26">
      <c r="A88" s="7" t="s">
        <v>120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7">
        <f t="shared" si="2"/>
        <v>0</v>
      </c>
      <c r="Y88" s="24">
        <f>X88</f>
        <v>0</v>
      </c>
      <c r="Z88" s="28">
        <f>Y88*Z6</f>
        <v>0</v>
      </c>
    </row>
    <row r="89" spans="1:26">
      <c r="A89" s="7" t="s">
        <v>121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7">
        <f t="shared" si="2"/>
        <v>0</v>
      </c>
      <c r="Y89" s="24">
        <f t="shared" ref="Y89:Y93" si="4">X89</f>
        <v>0</v>
      </c>
      <c r="Z89" s="28">
        <f>Y89*Z6</f>
        <v>0</v>
      </c>
    </row>
    <row r="90" spans="1:26">
      <c r="A90" s="7" t="s">
        <v>122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7">
        <f t="shared" si="2"/>
        <v>0</v>
      </c>
      <c r="Y90" s="24">
        <f t="shared" si="4"/>
        <v>0</v>
      </c>
      <c r="Z90" s="28">
        <f>Y90*Z6</f>
        <v>0</v>
      </c>
    </row>
    <row r="91" spans="1:26">
      <c r="A91" s="7" t="s">
        <v>123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7">
        <f t="shared" si="2"/>
        <v>0</v>
      </c>
      <c r="Y91" s="24">
        <f t="shared" si="4"/>
        <v>0</v>
      </c>
      <c r="Z91" s="28">
        <f>Y91*Z6</f>
        <v>0</v>
      </c>
    </row>
    <row r="92" spans="1:26">
      <c r="A92" s="1" t="s">
        <v>146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7">
        <f t="shared" si="2"/>
        <v>0</v>
      </c>
      <c r="Y92" s="24">
        <f t="shared" si="4"/>
        <v>0</v>
      </c>
      <c r="Z92" s="28">
        <f>Y92*Z6</f>
        <v>0</v>
      </c>
    </row>
    <row r="93" spans="1:26">
      <c r="A93" s="1" t="s">
        <v>143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7">
        <f t="shared" si="2"/>
        <v>0</v>
      </c>
      <c r="Y93" s="24">
        <f t="shared" si="4"/>
        <v>0</v>
      </c>
      <c r="Z93" s="28">
        <f>Y93*Z6</f>
        <v>0</v>
      </c>
    </row>
    <row r="94" spans="1:26">
      <c r="A94" s="1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1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1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1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1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1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1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1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1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1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1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mergeCells count="5">
    <mergeCell ref="S4:W4"/>
    <mergeCell ref="A5:A6"/>
    <mergeCell ref="B4:F4"/>
    <mergeCell ref="G4:I4"/>
    <mergeCell ref="J4:R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04"/>
  <sheetViews>
    <sheetView zoomScale="80" zoomScaleNormal="8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J66" sqref="J66"/>
    </sheetView>
  </sheetViews>
  <sheetFormatPr defaultRowHeight="15"/>
  <cols>
    <col min="1" max="1" width="33.7109375" style="52" customWidth="1"/>
    <col min="2" max="2" width="8" customWidth="1"/>
    <col min="3" max="5" width="7.28515625" customWidth="1"/>
    <col min="6" max="6" width="9.7109375" customWidth="1"/>
    <col min="7" max="8" width="7" customWidth="1"/>
    <col min="9" max="9" width="5.140625" customWidth="1"/>
    <col min="10" max="10" width="9.140625" customWidth="1"/>
    <col min="11" max="11" width="7.7109375" customWidth="1"/>
    <col min="12" max="12" width="7.5703125" customWidth="1"/>
    <col min="13" max="13" width="7.85546875" customWidth="1"/>
    <col min="14" max="14" width="9.140625" customWidth="1"/>
    <col min="15" max="15" width="7.5703125" customWidth="1"/>
    <col min="16" max="17" width="8.28515625" customWidth="1"/>
    <col min="18" max="20" width="5.85546875" customWidth="1"/>
    <col min="21" max="21" width="9.140625" customWidth="1"/>
    <col min="22" max="23" width="7.5703125" customWidth="1"/>
  </cols>
  <sheetData>
    <row r="3" spans="1:26" ht="21.75" thickBot="1">
      <c r="A3" s="82" t="s">
        <v>141</v>
      </c>
      <c r="B3" s="3"/>
      <c r="C3" s="3"/>
      <c r="D3" s="3"/>
      <c r="E3" s="3"/>
      <c r="F3" s="3"/>
    </row>
    <row r="4" spans="1:26" ht="54" customHeight="1" thickBot="1">
      <c r="A4" s="6" t="s">
        <v>83</v>
      </c>
      <c r="B4" s="119" t="s">
        <v>130</v>
      </c>
      <c r="C4" s="120"/>
      <c r="D4" s="120"/>
      <c r="E4" s="120"/>
      <c r="F4" s="121"/>
      <c r="G4" s="116" t="s">
        <v>55</v>
      </c>
      <c r="H4" s="117"/>
      <c r="I4" s="118"/>
      <c r="J4" s="125" t="s">
        <v>132</v>
      </c>
      <c r="K4" s="126"/>
      <c r="L4" s="126"/>
      <c r="M4" s="126"/>
      <c r="N4" s="126"/>
      <c r="O4" s="126"/>
      <c r="P4" s="126"/>
      <c r="Q4" s="126"/>
      <c r="R4" s="127"/>
      <c r="S4" s="122" t="s">
        <v>131</v>
      </c>
      <c r="T4" s="123"/>
      <c r="U4" s="123"/>
      <c r="V4" s="123"/>
      <c r="W4" s="124"/>
      <c r="X4" s="9"/>
      <c r="Y4" s="9"/>
      <c r="Z4" s="9"/>
    </row>
    <row r="5" spans="1:26" ht="70.5" customHeight="1" thickBot="1">
      <c r="A5" s="114" t="s">
        <v>0</v>
      </c>
      <c r="B5" s="59" t="s">
        <v>210</v>
      </c>
      <c r="C5" s="59" t="s">
        <v>177</v>
      </c>
      <c r="D5" s="59" t="s">
        <v>178</v>
      </c>
      <c r="E5" s="59" t="s">
        <v>169</v>
      </c>
      <c r="F5" s="59"/>
      <c r="G5" s="25"/>
      <c r="H5" s="25"/>
      <c r="I5" s="59"/>
      <c r="J5" s="29" t="s">
        <v>179</v>
      </c>
      <c r="K5" s="29" t="s">
        <v>180</v>
      </c>
      <c r="L5" s="62" t="s">
        <v>181</v>
      </c>
      <c r="M5" s="48" t="s">
        <v>182</v>
      </c>
      <c r="N5" s="29" t="s">
        <v>183</v>
      </c>
      <c r="O5" s="26" t="s">
        <v>59</v>
      </c>
      <c r="P5" s="26"/>
      <c r="Q5" s="26"/>
      <c r="R5" s="26"/>
      <c r="S5" s="26"/>
      <c r="T5" s="26"/>
      <c r="U5" s="29"/>
      <c r="V5" s="60"/>
      <c r="W5" s="39"/>
      <c r="X5" s="32"/>
      <c r="Y5" s="33" t="s">
        <v>29</v>
      </c>
      <c r="Z5" s="34" t="s">
        <v>30</v>
      </c>
    </row>
    <row r="6" spans="1:26" ht="40.5" customHeight="1" thickBot="1">
      <c r="A6" s="128"/>
      <c r="B6" s="57">
        <v>230</v>
      </c>
      <c r="C6" s="57">
        <v>100</v>
      </c>
      <c r="D6" s="57">
        <v>200</v>
      </c>
      <c r="E6" s="57">
        <v>30</v>
      </c>
      <c r="F6" s="42"/>
      <c r="G6" s="61"/>
      <c r="H6" s="56"/>
      <c r="I6" s="58"/>
      <c r="J6" s="11">
        <v>60</v>
      </c>
      <c r="K6" s="11">
        <v>200</v>
      </c>
      <c r="L6" s="63">
        <v>200</v>
      </c>
      <c r="M6" s="49">
        <v>200</v>
      </c>
      <c r="N6" s="10">
        <v>40</v>
      </c>
      <c r="O6" s="10">
        <v>30</v>
      </c>
      <c r="P6" s="10"/>
      <c r="Q6" s="10"/>
      <c r="R6" s="10"/>
      <c r="S6" s="10"/>
      <c r="T6" s="10"/>
      <c r="U6" s="12"/>
      <c r="V6" s="57"/>
      <c r="W6" s="23"/>
      <c r="X6" s="35" t="s">
        <v>18</v>
      </c>
      <c r="Y6" s="1" t="s">
        <v>17</v>
      </c>
      <c r="Z6" s="36">
        <v>1</v>
      </c>
    </row>
    <row r="7" spans="1:26">
      <c r="A7" s="7" t="s">
        <v>16</v>
      </c>
      <c r="B7" s="13"/>
      <c r="C7" s="14"/>
      <c r="D7" s="14"/>
      <c r="E7" s="14">
        <v>30</v>
      </c>
      <c r="F7" s="14"/>
      <c r="G7" s="1"/>
      <c r="H7" s="5"/>
      <c r="I7" s="14"/>
      <c r="J7" s="5"/>
      <c r="K7" s="15"/>
      <c r="L7" s="15"/>
      <c r="M7" s="15"/>
      <c r="N7" s="16">
        <v>40</v>
      </c>
      <c r="O7" s="16"/>
      <c r="P7" s="8"/>
      <c r="Q7" s="8"/>
      <c r="R7" s="16"/>
      <c r="S7" s="16"/>
      <c r="T7" s="16"/>
      <c r="U7" s="5"/>
      <c r="V7" s="14"/>
      <c r="W7" s="16"/>
      <c r="X7" s="37">
        <f>SUM(B7:W7)</f>
        <v>70</v>
      </c>
      <c r="Y7" s="24">
        <f>X7/1000</f>
        <v>7.0000000000000007E-2</v>
      </c>
      <c r="Z7" s="38">
        <f>Y7*Z6</f>
        <v>7.0000000000000007E-2</v>
      </c>
    </row>
    <row r="8" spans="1:26">
      <c r="A8" s="7" t="s">
        <v>124</v>
      </c>
      <c r="B8" s="18"/>
      <c r="C8" s="19"/>
      <c r="D8" s="19"/>
      <c r="E8" s="19"/>
      <c r="F8" s="19"/>
      <c r="G8" s="1"/>
      <c r="H8" s="1"/>
      <c r="I8" s="19"/>
      <c r="J8" s="1"/>
      <c r="K8" s="7"/>
      <c r="L8" s="7"/>
      <c r="M8" s="7"/>
      <c r="N8" s="20"/>
      <c r="O8" s="20">
        <v>30</v>
      </c>
      <c r="P8" s="4"/>
      <c r="Q8" s="4"/>
      <c r="R8" s="20"/>
      <c r="S8" s="20"/>
      <c r="T8" s="20"/>
      <c r="U8" s="1"/>
      <c r="V8" s="19"/>
      <c r="W8" s="20"/>
      <c r="X8" s="37">
        <f t="shared" ref="X8:X71" si="0">SUM(B8:W8)</f>
        <v>30</v>
      </c>
      <c r="Y8" s="24">
        <f t="shared" ref="Y8:Y71" si="1">X8/1000</f>
        <v>0.03</v>
      </c>
      <c r="Z8" s="38">
        <f>Y8*Z6</f>
        <v>0.03</v>
      </c>
    </row>
    <row r="9" spans="1:26">
      <c r="A9" s="53" t="s">
        <v>3</v>
      </c>
      <c r="B9" s="18">
        <v>5</v>
      </c>
      <c r="C9" s="19"/>
      <c r="D9" s="19"/>
      <c r="E9" s="19"/>
      <c r="F9" s="19"/>
      <c r="G9" s="1"/>
      <c r="H9" s="1"/>
      <c r="I9" s="19"/>
      <c r="J9" s="1"/>
      <c r="K9" s="7"/>
      <c r="L9" s="7"/>
      <c r="M9" s="7"/>
      <c r="N9" s="20"/>
      <c r="O9" s="20"/>
      <c r="P9" s="4"/>
      <c r="Q9" s="4"/>
      <c r="R9" s="20"/>
      <c r="S9" s="20"/>
      <c r="T9" s="20"/>
      <c r="U9" s="1"/>
      <c r="V9" s="19"/>
      <c r="W9" s="20"/>
      <c r="X9" s="37">
        <f t="shared" si="0"/>
        <v>5</v>
      </c>
      <c r="Y9" s="24">
        <f t="shared" si="1"/>
        <v>5.0000000000000001E-3</v>
      </c>
      <c r="Z9" s="38">
        <f>Y9*Z6</f>
        <v>5.0000000000000001E-3</v>
      </c>
    </row>
    <row r="10" spans="1:26">
      <c r="A10" s="53" t="s">
        <v>7</v>
      </c>
      <c r="B10" s="18"/>
      <c r="C10" s="19"/>
      <c r="D10" s="19"/>
      <c r="E10" s="19"/>
      <c r="F10" s="19"/>
      <c r="G10" s="1"/>
      <c r="H10" s="1"/>
      <c r="I10" s="19"/>
      <c r="J10" s="1">
        <v>3</v>
      </c>
      <c r="K10" s="7">
        <v>2</v>
      </c>
      <c r="L10" s="7">
        <v>5</v>
      </c>
      <c r="M10" s="7"/>
      <c r="N10" s="20"/>
      <c r="O10" s="20"/>
      <c r="P10" s="4"/>
      <c r="Q10" s="4"/>
      <c r="R10" s="20"/>
      <c r="S10" s="20"/>
      <c r="T10" s="20"/>
      <c r="U10" s="1"/>
      <c r="V10" s="19"/>
      <c r="W10" s="20"/>
      <c r="X10" s="37">
        <f t="shared" si="0"/>
        <v>10</v>
      </c>
      <c r="Y10" s="24">
        <f t="shared" si="1"/>
        <v>0.01</v>
      </c>
      <c r="Z10" s="38">
        <f>Y10*Z6</f>
        <v>0.01</v>
      </c>
    </row>
    <row r="11" spans="1:26">
      <c r="A11" s="53" t="s">
        <v>1</v>
      </c>
      <c r="B11" s="18">
        <v>100</v>
      </c>
      <c r="C11" s="19"/>
      <c r="D11" s="19">
        <v>60</v>
      </c>
      <c r="E11" s="19"/>
      <c r="F11" s="19"/>
      <c r="G11" s="1"/>
      <c r="H11" s="1"/>
      <c r="I11" s="19"/>
      <c r="J11" s="1"/>
      <c r="K11" s="7"/>
      <c r="L11" s="7"/>
      <c r="M11" s="7"/>
      <c r="N11" s="20"/>
      <c r="O11" s="20"/>
      <c r="P11" s="4"/>
      <c r="Q11" s="4"/>
      <c r="R11" s="20"/>
      <c r="S11" s="20"/>
      <c r="T11" s="20"/>
      <c r="U11" s="1"/>
      <c r="V11" s="19"/>
      <c r="W11" s="20"/>
      <c r="X11" s="37">
        <f t="shared" si="0"/>
        <v>160</v>
      </c>
      <c r="Y11" s="24">
        <f t="shared" si="1"/>
        <v>0.16</v>
      </c>
      <c r="Z11" s="38">
        <f>Y11*Z6</f>
        <v>0.16</v>
      </c>
    </row>
    <row r="12" spans="1:26">
      <c r="A12" s="53" t="s">
        <v>2</v>
      </c>
      <c r="B12" s="18">
        <v>6</v>
      </c>
      <c r="C12" s="19"/>
      <c r="D12" s="19">
        <v>7</v>
      </c>
      <c r="E12" s="19"/>
      <c r="F12" s="19"/>
      <c r="G12" s="1"/>
      <c r="H12" s="1"/>
      <c r="I12" s="19"/>
      <c r="J12" s="1">
        <v>0.25</v>
      </c>
      <c r="K12" s="7"/>
      <c r="L12" s="7"/>
      <c r="M12" s="7">
        <v>7</v>
      </c>
      <c r="N12" s="20"/>
      <c r="O12" s="20"/>
      <c r="P12" s="4"/>
      <c r="Q12" s="4"/>
      <c r="R12" s="20"/>
      <c r="S12" s="20"/>
      <c r="T12" s="20"/>
      <c r="U12" s="1"/>
      <c r="V12" s="19"/>
      <c r="W12" s="20"/>
      <c r="X12" s="37">
        <f t="shared" si="0"/>
        <v>20.25</v>
      </c>
      <c r="Y12" s="24">
        <f t="shared" si="1"/>
        <v>2.0250000000000001E-2</v>
      </c>
      <c r="Z12" s="38">
        <f>Y12*Z6</f>
        <v>2.0250000000000001E-2</v>
      </c>
    </row>
    <row r="13" spans="1:26">
      <c r="A13" s="53" t="s">
        <v>10</v>
      </c>
      <c r="B13" s="18">
        <v>0.6</v>
      </c>
      <c r="C13" s="19"/>
      <c r="D13" s="19"/>
      <c r="E13" s="19"/>
      <c r="F13" s="19"/>
      <c r="G13" s="1"/>
      <c r="H13" s="1"/>
      <c r="I13" s="19"/>
      <c r="J13" s="1">
        <v>0.13</v>
      </c>
      <c r="K13" s="7">
        <v>0.6</v>
      </c>
      <c r="L13" s="7">
        <v>1</v>
      </c>
      <c r="M13" s="7"/>
      <c r="N13" s="20"/>
      <c r="O13" s="20"/>
      <c r="P13" s="4"/>
      <c r="Q13" s="4"/>
      <c r="R13" s="20"/>
      <c r="S13" s="20"/>
      <c r="T13" s="20"/>
      <c r="U13" s="1"/>
      <c r="V13" s="19"/>
      <c r="W13" s="20"/>
      <c r="X13" s="37">
        <f t="shared" si="0"/>
        <v>2.33</v>
      </c>
      <c r="Y13" s="24">
        <f t="shared" si="1"/>
        <v>2.33E-3</v>
      </c>
      <c r="Z13" s="38">
        <f>Y13*Z6</f>
        <v>2.33E-3</v>
      </c>
    </row>
    <row r="14" spans="1:26">
      <c r="A14" s="53" t="s">
        <v>87</v>
      </c>
      <c r="B14" s="18"/>
      <c r="C14" s="19"/>
      <c r="D14" s="19"/>
      <c r="E14" s="19"/>
      <c r="F14" s="19"/>
      <c r="G14" s="1"/>
      <c r="H14" s="1"/>
      <c r="I14" s="19"/>
      <c r="J14" s="1"/>
      <c r="K14" s="7"/>
      <c r="L14" s="7"/>
      <c r="M14" s="7"/>
      <c r="N14" s="20"/>
      <c r="O14" s="20"/>
      <c r="P14" s="4"/>
      <c r="Q14" s="4"/>
      <c r="R14" s="20"/>
      <c r="S14" s="20"/>
      <c r="T14" s="20"/>
      <c r="U14" s="1"/>
      <c r="V14" s="19"/>
      <c r="W14" s="20"/>
      <c r="X14" s="37">
        <f t="shared" si="0"/>
        <v>0</v>
      </c>
      <c r="Y14" s="24">
        <f t="shared" si="1"/>
        <v>0</v>
      </c>
      <c r="Z14" s="38">
        <f>Y14*Z6</f>
        <v>0</v>
      </c>
    </row>
    <row r="15" spans="1:26">
      <c r="A15" s="53" t="s">
        <v>88</v>
      </c>
      <c r="B15" s="18"/>
      <c r="C15" s="19"/>
      <c r="D15" s="19"/>
      <c r="E15" s="19"/>
      <c r="F15" s="19"/>
      <c r="G15" s="1"/>
      <c r="H15" s="1"/>
      <c r="I15" s="19"/>
      <c r="J15" s="1"/>
      <c r="K15" s="7"/>
      <c r="L15" s="7"/>
      <c r="M15" s="7"/>
      <c r="N15" s="20"/>
      <c r="O15" s="20"/>
      <c r="P15" s="4"/>
      <c r="Q15" s="4"/>
      <c r="R15" s="20"/>
      <c r="S15" s="20"/>
      <c r="T15" s="20"/>
      <c r="U15" s="1"/>
      <c r="V15" s="19"/>
      <c r="W15" s="20"/>
      <c r="X15" s="37">
        <f t="shared" si="0"/>
        <v>0</v>
      </c>
      <c r="Y15" s="24">
        <f t="shared" si="1"/>
        <v>0</v>
      </c>
      <c r="Z15" s="38">
        <f>Y15*Z6</f>
        <v>0</v>
      </c>
    </row>
    <row r="16" spans="1:26">
      <c r="A16" s="53" t="s">
        <v>5</v>
      </c>
      <c r="B16" s="18"/>
      <c r="C16" s="19"/>
      <c r="D16" s="19"/>
      <c r="E16" s="19"/>
      <c r="F16" s="19"/>
      <c r="G16" s="1"/>
      <c r="H16" s="1"/>
      <c r="I16" s="19"/>
      <c r="J16" s="1"/>
      <c r="K16" s="7"/>
      <c r="L16" s="7"/>
      <c r="M16" s="7"/>
      <c r="N16" s="20"/>
      <c r="O16" s="20"/>
      <c r="P16" s="4"/>
      <c r="Q16" s="4"/>
      <c r="R16" s="20"/>
      <c r="S16" s="20"/>
      <c r="T16" s="20"/>
      <c r="U16" s="1"/>
      <c r="V16" s="19"/>
      <c r="W16" s="20"/>
      <c r="X16" s="37">
        <f t="shared" si="0"/>
        <v>0</v>
      </c>
      <c r="Y16" s="24">
        <f t="shared" si="1"/>
        <v>0</v>
      </c>
      <c r="Z16" s="38">
        <f>Y16*Z6</f>
        <v>0</v>
      </c>
    </row>
    <row r="17" spans="1:26">
      <c r="A17" s="53" t="s">
        <v>89</v>
      </c>
      <c r="B17" s="18"/>
      <c r="C17" s="19"/>
      <c r="D17" s="19"/>
      <c r="E17" s="19"/>
      <c r="F17" s="19"/>
      <c r="G17" s="1"/>
      <c r="H17" s="1"/>
      <c r="I17" s="19"/>
      <c r="J17" s="1"/>
      <c r="K17" s="7"/>
      <c r="L17" s="7"/>
      <c r="M17" s="7"/>
      <c r="N17" s="20"/>
      <c r="O17" s="20"/>
      <c r="P17" s="4"/>
      <c r="Q17" s="4"/>
      <c r="R17" s="20"/>
      <c r="S17" s="20"/>
      <c r="T17" s="20"/>
      <c r="U17" s="1"/>
      <c r="V17" s="19"/>
      <c r="W17" s="20"/>
      <c r="X17" s="37">
        <f t="shared" si="0"/>
        <v>0</v>
      </c>
      <c r="Y17" s="24">
        <f>X17</f>
        <v>0</v>
      </c>
      <c r="Z17" s="38">
        <f>Y17*Z6</f>
        <v>0</v>
      </c>
    </row>
    <row r="18" spans="1:26">
      <c r="A18" s="53" t="s">
        <v>90</v>
      </c>
      <c r="B18" s="18"/>
      <c r="C18" s="19"/>
      <c r="D18" s="19"/>
      <c r="E18" s="19"/>
      <c r="F18" s="19"/>
      <c r="G18" s="1"/>
      <c r="H18" s="1"/>
      <c r="I18" s="19"/>
      <c r="J18" s="1"/>
      <c r="K18" s="7"/>
      <c r="L18" s="7"/>
      <c r="M18" s="7"/>
      <c r="N18" s="20"/>
      <c r="O18" s="20"/>
      <c r="P18" s="4"/>
      <c r="Q18" s="4"/>
      <c r="R18" s="20"/>
      <c r="S18" s="20"/>
      <c r="T18" s="20"/>
      <c r="U18" s="1"/>
      <c r="V18" s="19"/>
      <c r="W18" s="20"/>
      <c r="X18" s="37">
        <f t="shared" si="0"/>
        <v>0</v>
      </c>
      <c r="Y18" s="24">
        <f t="shared" si="1"/>
        <v>0</v>
      </c>
      <c r="Z18" s="38">
        <f>Y18*Z6</f>
        <v>0</v>
      </c>
    </row>
    <row r="19" spans="1:26">
      <c r="A19" s="53" t="s">
        <v>91</v>
      </c>
      <c r="B19" s="18"/>
      <c r="C19" s="19"/>
      <c r="D19" s="19">
        <v>5</v>
      </c>
      <c r="E19" s="22"/>
      <c r="F19" s="22"/>
      <c r="G19" s="1"/>
      <c r="H19" s="1"/>
      <c r="I19" s="22"/>
      <c r="J19" s="1"/>
      <c r="K19" s="7"/>
      <c r="L19" s="7"/>
      <c r="M19" s="7"/>
      <c r="N19" s="20"/>
      <c r="O19" s="20"/>
      <c r="P19" s="4"/>
      <c r="Q19" s="4"/>
      <c r="R19" s="20"/>
      <c r="S19" s="20"/>
      <c r="T19" s="20"/>
      <c r="U19" s="1"/>
      <c r="V19" s="22"/>
      <c r="W19" s="20"/>
      <c r="X19" s="37">
        <f t="shared" si="0"/>
        <v>5</v>
      </c>
      <c r="Y19" s="24">
        <f t="shared" si="1"/>
        <v>5.0000000000000001E-3</v>
      </c>
      <c r="Z19" s="38">
        <f>Y19*Z6</f>
        <v>5.0000000000000001E-3</v>
      </c>
    </row>
    <row r="20" spans="1:26">
      <c r="A20" s="53" t="s">
        <v>12</v>
      </c>
      <c r="B20" s="18"/>
      <c r="C20" s="19"/>
      <c r="D20" s="19"/>
      <c r="E20" s="22"/>
      <c r="F20" s="22"/>
      <c r="G20" s="1"/>
      <c r="H20" s="1"/>
      <c r="I20" s="22"/>
      <c r="J20" s="1"/>
      <c r="K20" s="7"/>
      <c r="L20" s="7"/>
      <c r="M20" s="7"/>
      <c r="N20" s="20"/>
      <c r="O20" s="20"/>
      <c r="P20" s="4"/>
      <c r="Q20" s="4"/>
      <c r="R20" s="20"/>
      <c r="S20" s="20"/>
      <c r="T20" s="20"/>
      <c r="U20" s="1"/>
      <c r="V20" s="22"/>
      <c r="W20" s="20"/>
      <c r="X20" s="37">
        <f t="shared" si="0"/>
        <v>0</v>
      </c>
      <c r="Y20" s="24">
        <f t="shared" si="1"/>
        <v>0</v>
      </c>
      <c r="Z20" s="38">
        <f>Y20*Z6</f>
        <v>0</v>
      </c>
    </row>
    <row r="21" spans="1:26">
      <c r="A21" s="53" t="s">
        <v>92</v>
      </c>
      <c r="B21" s="7"/>
      <c r="C21" s="7"/>
      <c r="D21" s="7"/>
      <c r="E21" s="7"/>
      <c r="F21" s="7"/>
      <c r="G21" s="1"/>
      <c r="H21" s="1"/>
      <c r="I21" s="7"/>
      <c r="J21" s="1"/>
      <c r="K21" s="7"/>
      <c r="L21" s="7"/>
      <c r="M21" s="7"/>
      <c r="N21" s="20"/>
      <c r="O21" s="20"/>
      <c r="P21" s="4"/>
      <c r="Q21" s="4"/>
      <c r="R21" s="20"/>
      <c r="S21" s="20"/>
      <c r="T21" s="20"/>
      <c r="U21" s="1"/>
      <c r="V21" s="7"/>
      <c r="W21" s="20"/>
      <c r="X21" s="37">
        <f t="shared" si="0"/>
        <v>0</v>
      </c>
      <c r="Y21" s="24">
        <f t="shared" si="1"/>
        <v>0</v>
      </c>
      <c r="Z21" s="38">
        <f>Y21*Z6</f>
        <v>0</v>
      </c>
    </row>
    <row r="22" spans="1:26">
      <c r="A22" s="53" t="s">
        <v>14</v>
      </c>
      <c r="B22" s="7"/>
      <c r="C22" s="7"/>
      <c r="D22" s="7"/>
      <c r="E22" s="2"/>
      <c r="F22" s="2"/>
      <c r="G22" s="1"/>
      <c r="H22" s="1"/>
      <c r="I22" s="2"/>
      <c r="J22" s="1"/>
      <c r="K22" s="7"/>
      <c r="L22" s="7"/>
      <c r="M22" s="7"/>
      <c r="N22" s="20"/>
      <c r="O22" s="20"/>
      <c r="P22" s="4"/>
      <c r="Q22" s="4"/>
      <c r="R22" s="20"/>
      <c r="S22" s="20"/>
      <c r="T22" s="20"/>
      <c r="U22" s="1"/>
      <c r="V22" s="2"/>
      <c r="W22" s="20"/>
      <c r="X22" s="37">
        <f t="shared" si="0"/>
        <v>0</v>
      </c>
      <c r="Y22" s="24">
        <f t="shared" si="1"/>
        <v>0</v>
      </c>
      <c r="Z22" s="38">
        <f>Y22*Z6</f>
        <v>0</v>
      </c>
    </row>
    <row r="23" spans="1:26">
      <c r="A23" s="7" t="s">
        <v>8</v>
      </c>
      <c r="B23" s="7"/>
      <c r="C23" s="7"/>
      <c r="D23" s="7"/>
      <c r="E23" s="7"/>
      <c r="F23" s="7"/>
      <c r="G23" s="1"/>
      <c r="H23" s="1"/>
      <c r="I23" s="7"/>
      <c r="J23" s="1"/>
      <c r="K23" s="7"/>
      <c r="L23" s="7"/>
      <c r="M23" s="7"/>
      <c r="N23" s="20"/>
      <c r="O23" s="20"/>
      <c r="P23" s="4"/>
      <c r="Q23" s="4"/>
      <c r="R23" s="20"/>
      <c r="S23" s="20"/>
      <c r="T23" s="20"/>
      <c r="U23" s="1"/>
      <c r="V23" s="7"/>
      <c r="W23" s="20"/>
      <c r="X23" s="37">
        <f t="shared" si="0"/>
        <v>0</v>
      </c>
      <c r="Y23" s="24">
        <f t="shared" si="1"/>
        <v>0</v>
      </c>
      <c r="Z23" s="38">
        <f>Y23*Z6</f>
        <v>0</v>
      </c>
    </row>
    <row r="24" spans="1:26">
      <c r="A24" s="7" t="s">
        <v>93</v>
      </c>
      <c r="B24" s="7"/>
      <c r="C24" s="7"/>
      <c r="D24" s="7"/>
      <c r="E24" s="7"/>
      <c r="F24" s="7"/>
      <c r="G24" s="1"/>
      <c r="H24" s="1"/>
      <c r="I24" s="7"/>
      <c r="J24" s="1"/>
      <c r="K24" s="7"/>
      <c r="L24" s="7"/>
      <c r="M24" s="7"/>
      <c r="N24" s="20"/>
      <c r="O24" s="20"/>
      <c r="P24" s="4"/>
      <c r="Q24" s="4"/>
      <c r="R24" s="20"/>
      <c r="S24" s="20"/>
      <c r="T24" s="20"/>
      <c r="U24" s="1"/>
      <c r="V24" s="7"/>
      <c r="W24" s="20"/>
      <c r="X24" s="37">
        <f t="shared" si="0"/>
        <v>0</v>
      </c>
      <c r="Y24" s="24">
        <f t="shared" si="1"/>
        <v>0</v>
      </c>
      <c r="Z24" s="38">
        <f>Y24*Z6</f>
        <v>0</v>
      </c>
    </row>
    <row r="25" spans="1:26">
      <c r="A25" s="7" t="s">
        <v>31</v>
      </c>
      <c r="B25" s="7"/>
      <c r="C25" s="7"/>
      <c r="D25" s="7"/>
      <c r="E25" s="7"/>
      <c r="F25" s="7"/>
      <c r="G25" s="1"/>
      <c r="H25" s="1"/>
      <c r="I25" s="7"/>
      <c r="J25" s="1"/>
      <c r="K25" s="7"/>
      <c r="L25" s="7"/>
      <c r="M25" s="7"/>
      <c r="N25" s="20"/>
      <c r="O25" s="20"/>
      <c r="P25" s="4"/>
      <c r="Q25" s="4"/>
      <c r="R25" s="20"/>
      <c r="S25" s="20"/>
      <c r="T25" s="20"/>
      <c r="U25" s="1"/>
      <c r="V25" s="7"/>
      <c r="W25" s="20"/>
      <c r="X25" s="37">
        <f t="shared" si="0"/>
        <v>0</v>
      </c>
      <c r="Y25" s="24">
        <f t="shared" si="1"/>
        <v>0</v>
      </c>
      <c r="Z25" s="38">
        <f>Y25*Z6</f>
        <v>0</v>
      </c>
    </row>
    <row r="26" spans="1:26">
      <c r="A26" s="7" t="s">
        <v>32</v>
      </c>
      <c r="B26" s="7"/>
      <c r="C26" s="7"/>
      <c r="D26" s="7"/>
      <c r="E26" s="7"/>
      <c r="F26" s="7"/>
      <c r="G26" s="1"/>
      <c r="H26" s="1"/>
      <c r="I26" s="7"/>
      <c r="J26" s="1"/>
      <c r="K26" s="7"/>
      <c r="L26" s="7"/>
      <c r="M26" s="7"/>
      <c r="N26" s="20"/>
      <c r="O26" s="20"/>
      <c r="P26" s="4"/>
      <c r="Q26" s="4"/>
      <c r="R26" s="20"/>
      <c r="S26" s="20"/>
      <c r="T26" s="20"/>
      <c r="U26" s="1"/>
      <c r="V26" s="7"/>
      <c r="W26" s="20"/>
      <c r="X26" s="37">
        <f t="shared" si="0"/>
        <v>0</v>
      </c>
      <c r="Y26" s="24">
        <f t="shared" si="1"/>
        <v>0</v>
      </c>
      <c r="Z26" s="38">
        <f>Y26*Z6</f>
        <v>0</v>
      </c>
    </row>
    <row r="27" spans="1:26">
      <c r="A27" s="7" t="s">
        <v>33</v>
      </c>
      <c r="B27" s="7"/>
      <c r="C27" s="7"/>
      <c r="D27" s="7"/>
      <c r="E27" s="7"/>
      <c r="F27" s="7"/>
      <c r="G27" s="1"/>
      <c r="H27" s="1"/>
      <c r="I27" s="7"/>
      <c r="J27" s="1"/>
      <c r="K27" s="7"/>
      <c r="L27" s="7"/>
      <c r="M27" s="7"/>
      <c r="N27" s="20"/>
      <c r="O27" s="20"/>
      <c r="P27" s="4"/>
      <c r="Q27" s="4"/>
      <c r="R27" s="20"/>
      <c r="S27" s="20"/>
      <c r="T27" s="20"/>
      <c r="U27" s="1"/>
      <c r="V27" s="7"/>
      <c r="W27" s="20"/>
      <c r="X27" s="37">
        <f t="shared" si="0"/>
        <v>0</v>
      </c>
      <c r="Y27" s="24">
        <f t="shared" si="1"/>
        <v>0</v>
      </c>
      <c r="Z27" s="38">
        <f>Y27*Z6</f>
        <v>0</v>
      </c>
    </row>
    <row r="28" spans="1:26">
      <c r="A28" s="7" t="s">
        <v>34</v>
      </c>
      <c r="B28" s="7"/>
      <c r="C28" s="7"/>
      <c r="D28" s="7"/>
      <c r="E28" s="7"/>
      <c r="F28" s="7"/>
      <c r="G28" s="1"/>
      <c r="H28" s="1"/>
      <c r="I28" s="7"/>
      <c r="J28" s="1"/>
      <c r="K28" s="7"/>
      <c r="L28" s="7"/>
      <c r="M28" s="7"/>
      <c r="N28" s="20"/>
      <c r="O28" s="20"/>
      <c r="P28" s="4"/>
      <c r="Q28" s="4"/>
      <c r="R28" s="20"/>
      <c r="S28" s="20"/>
      <c r="T28" s="20"/>
      <c r="U28" s="1"/>
      <c r="V28" s="7"/>
      <c r="W28" s="20"/>
      <c r="X28" s="37">
        <f t="shared" si="0"/>
        <v>0</v>
      </c>
      <c r="Y28" s="24">
        <f t="shared" si="1"/>
        <v>0</v>
      </c>
      <c r="Z28" s="38">
        <f>Y28*Z6</f>
        <v>0</v>
      </c>
    </row>
    <row r="29" spans="1:26">
      <c r="A29" s="7" t="s">
        <v>35</v>
      </c>
      <c r="B29" s="7"/>
      <c r="C29" s="7"/>
      <c r="D29" s="7"/>
      <c r="E29" s="7"/>
      <c r="F29" s="7"/>
      <c r="G29" s="1"/>
      <c r="H29" s="1"/>
      <c r="I29" s="7"/>
      <c r="J29" s="1"/>
      <c r="K29" s="7"/>
      <c r="L29" s="7"/>
      <c r="M29" s="7"/>
      <c r="N29" s="20"/>
      <c r="O29" s="20"/>
      <c r="P29" s="4"/>
      <c r="Q29" s="4"/>
      <c r="R29" s="20"/>
      <c r="S29" s="20"/>
      <c r="T29" s="20"/>
      <c r="U29" s="1"/>
      <c r="V29" s="7"/>
      <c r="W29" s="20"/>
      <c r="X29" s="37">
        <f t="shared" si="0"/>
        <v>0</v>
      </c>
      <c r="Y29" s="24">
        <f t="shared" si="1"/>
        <v>0</v>
      </c>
      <c r="Z29" s="38">
        <f>Y29*Z6</f>
        <v>0</v>
      </c>
    </row>
    <row r="30" spans="1:26">
      <c r="A30" s="7" t="s">
        <v>36</v>
      </c>
      <c r="B30" s="7">
        <v>30</v>
      </c>
      <c r="C30" s="7"/>
      <c r="D30" s="7"/>
      <c r="E30" s="7"/>
      <c r="F30" s="7"/>
      <c r="G30" s="1"/>
      <c r="H30" s="1"/>
      <c r="I30" s="7"/>
      <c r="J30" s="1"/>
      <c r="K30" s="7"/>
      <c r="L30" s="7"/>
      <c r="M30" s="7"/>
      <c r="N30" s="20"/>
      <c r="O30" s="20"/>
      <c r="P30" s="4"/>
      <c r="Q30" s="4"/>
      <c r="R30" s="20"/>
      <c r="S30" s="20"/>
      <c r="T30" s="20"/>
      <c r="U30" s="1"/>
      <c r="V30" s="7"/>
      <c r="W30" s="20"/>
      <c r="X30" s="37">
        <f t="shared" si="0"/>
        <v>30</v>
      </c>
      <c r="Y30" s="24">
        <f t="shared" si="1"/>
        <v>0.03</v>
      </c>
      <c r="Z30" s="38">
        <f>Y30*Z6</f>
        <v>0.03</v>
      </c>
    </row>
    <row r="31" spans="1:26">
      <c r="A31" s="7" t="s">
        <v>37</v>
      </c>
      <c r="B31" s="7"/>
      <c r="C31" s="7"/>
      <c r="D31" s="7"/>
      <c r="E31" s="7"/>
      <c r="F31" s="7"/>
      <c r="G31" s="1"/>
      <c r="H31" s="1"/>
      <c r="I31" s="7"/>
      <c r="J31" s="1"/>
      <c r="K31" s="7"/>
      <c r="L31" s="7"/>
      <c r="M31" s="7"/>
      <c r="N31" s="20"/>
      <c r="O31" s="20"/>
      <c r="P31" s="4"/>
      <c r="Q31" s="4"/>
      <c r="R31" s="20"/>
      <c r="S31" s="20"/>
      <c r="T31" s="20"/>
      <c r="U31" s="1"/>
      <c r="V31" s="7"/>
      <c r="W31" s="20"/>
      <c r="X31" s="37">
        <f t="shared" si="0"/>
        <v>0</v>
      </c>
      <c r="Y31" s="24">
        <f t="shared" si="1"/>
        <v>0</v>
      </c>
      <c r="Z31" s="38">
        <f>Y31*Z6</f>
        <v>0</v>
      </c>
    </row>
    <row r="32" spans="1:26">
      <c r="A32" s="7" t="s">
        <v>38</v>
      </c>
      <c r="B32" s="7"/>
      <c r="C32" s="7"/>
      <c r="D32" s="7"/>
      <c r="E32" s="7"/>
      <c r="F32" s="7"/>
      <c r="G32" s="1"/>
      <c r="H32" s="1"/>
      <c r="I32" s="7"/>
      <c r="J32" s="1"/>
      <c r="K32" s="7"/>
      <c r="L32" s="7"/>
      <c r="M32" s="7"/>
      <c r="N32" s="20"/>
      <c r="O32" s="20"/>
      <c r="P32" s="4"/>
      <c r="Q32" s="4"/>
      <c r="R32" s="20"/>
      <c r="S32" s="20"/>
      <c r="T32" s="20"/>
      <c r="U32" s="1"/>
      <c r="V32" s="7"/>
      <c r="W32" s="20"/>
      <c r="X32" s="37">
        <f t="shared" si="0"/>
        <v>0</v>
      </c>
      <c r="Y32" s="24">
        <f t="shared" si="1"/>
        <v>0</v>
      </c>
      <c r="Z32" s="38">
        <f>Y32*Z6</f>
        <v>0</v>
      </c>
    </row>
    <row r="33" spans="1:26">
      <c r="A33" s="7" t="s">
        <v>43</v>
      </c>
      <c r="B33" s="7"/>
      <c r="C33" s="7"/>
      <c r="D33" s="7"/>
      <c r="E33" s="7"/>
      <c r="F33" s="7"/>
      <c r="G33" s="1"/>
      <c r="H33" s="1"/>
      <c r="I33" s="7"/>
      <c r="J33" s="1"/>
      <c r="K33" s="7">
        <v>16</v>
      </c>
      <c r="L33" s="7"/>
      <c r="M33" s="7"/>
      <c r="N33" s="20"/>
      <c r="O33" s="20"/>
      <c r="P33" s="4"/>
      <c r="Q33" s="4"/>
      <c r="R33" s="20"/>
      <c r="S33" s="20"/>
      <c r="T33" s="20"/>
      <c r="U33" s="1"/>
      <c r="V33" s="7"/>
      <c r="W33" s="20"/>
      <c r="X33" s="37">
        <f t="shared" si="0"/>
        <v>16</v>
      </c>
      <c r="Y33" s="24">
        <f t="shared" si="1"/>
        <v>1.6E-2</v>
      </c>
      <c r="Z33" s="38">
        <f>Y33*Z6</f>
        <v>1.6E-2</v>
      </c>
    </row>
    <row r="34" spans="1:26">
      <c r="A34" s="7" t="s">
        <v>94</v>
      </c>
      <c r="B34" s="7"/>
      <c r="C34" s="7"/>
      <c r="D34" s="7"/>
      <c r="E34" s="7"/>
      <c r="F34" s="7"/>
      <c r="G34" s="1"/>
      <c r="H34" s="1"/>
      <c r="I34" s="7"/>
      <c r="J34" s="1"/>
      <c r="K34" s="7"/>
      <c r="L34" s="7"/>
      <c r="M34" s="7"/>
      <c r="N34" s="20"/>
      <c r="O34" s="20"/>
      <c r="P34" s="4"/>
      <c r="Q34" s="4"/>
      <c r="R34" s="20"/>
      <c r="S34" s="20"/>
      <c r="T34" s="20"/>
      <c r="U34" s="1"/>
      <c r="V34" s="7"/>
      <c r="W34" s="20"/>
      <c r="X34" s="37">
        <f t="shared" si="0"/>
        <v>0</v>
      </c>
      <c r="Y34" s="24">
        <f t="shared" si="1"/>
        <v>0</v>
      </c>
      <c r="Z34" s="40">
        <f>Y34*Z6</f>
        <v>0</v>
      </c>
    </row>
    <row r="35" spans="1:26">
      <c r="A35" s="7" t="s">
        <v>95</v>
      </c>
      <c r="B35" s="7"/>
      <c r="C35" s="7"/>
      <c r="D35" s="7"/>
      <c r="E35" s="7"/>
      <c r="F35" s="7"/>
      <c r="G35" s="1"/>
      <c r="H35" s="1"/>
      <c r="I35" s="7"/>
      <c r="J35" s="1"/>
      <c r="K35" s="7"/>
      <c r="L35" s="7"/>
      <c r="M35" s="7"/>
      <c r="N35" s="20"/>
      <c r="O35" s="20"/>
      <c r="P35" s="4"/>
      <c r="Q35" s="4"/>
      <c r="R35" s="20"/>
      <c r="S35" s="20"/>
      <c r="T35" s="20"/>
      <c r="U35" s="1"/>
      <c r="V35" s="7"/>
      <c r="W35" s="20"/>
      <c r="X35" s="37">
        <f t="shared" si="0"/>
        <v>0</v>
      </c>
      <c r="Y35" s="24">
        <f t="shared" si="1"/>
        <v>0</v>
      </c>
      <c r="Z35" s="38">
        <f>Y35*Z6</f>
        <v>0</v>
      </c>
    </row>
    <row r="36" spans="1:26">
      <c r="A36" s="7" t="s">
        <v>39</v>
      </c>
      <c r="B36" s="7"/>
      <c r="C36" s="7"/>
      <c r="D36" s="7"/>
      <c r="E36" s="7"/>
      <c r="F36" s="7"/>
      <c r="G36" s="1"/>
      <c r="H36" s="1"/>
      <c r="I36" s="7"/>
      <c r="J36" s="1"/>
      <c r="K36" s="7"/>
      <c r="L36" s="7">
        <v>74</v>
      </c>
      <c r="M36" s="7"/>
      <c r="N36" s="20"/>
      <c r="O36" s="20"/>
      <c r="P36" s="4"/>
      <c r="Q36" s="4"/>
      <c r="R36" s="20"/>
      <c r="S36" s="20"/>
      <c r="T36" s="20"/>
      <c r="U36" s="1"/>
      <c r="V36" s="7"/>
      <c r="W36" s="20"/>
      <c r="X36" s="37">
        <f t="shared" si="0"/>
        <v>74</v>
      </c>
      <c r="Y36" s="24">
        <f t="shared" si="1"/>
        <v>7.3999999999999996E-2</v>
      </c>
      <c r="Z36" s="38">
        <f>Y36*Z6</f>
        <v>7.3999999999999996E-2</v>
      </c>
    </row>
    <row r="37" spans="1:26">
      <c r="A37" s="7" t="s">
        <v>85</v>
      </c>
      <c r="B37" s="7"/>
      <c r="C37" s="7"/>
      <c r="D37" s="7"/>
      <c r="E37" s="7"/>
      <c r="F37" s="7"/>
      <c r="G37" s="1"/>
      <c r="H37" s="1"/>
      <c r="I37" s="7"/>
      <c r="J37" s="1"/>
      <c r="K37" s="7"/>
      <c r="L37" s="7"/>
      <c r="M37" s="7"/>
      <c r="N37" s="20"/>
      <c r="O37" s="20"/>
      <c r="P37" s="4"/>
      <c r="Q37" s="4"/>
      <c r="R37" s="20"/>
      <c r="S37" s="20"/>
      <c r="T37" s="20"/>
      <c r="U37" s="1"/>
      <c r="V37" s="7"/>
      <c r="W37" s="20"/>
      <c r="X37" s="37">
        <f t="shared" si="0"/>
        <v>0</v>
      </c>
      <c r="Y37" s="24">
        <f t="shared" si="1"/>
        <v>0</v>
      </c>
      <c r="Z37" s="38">
        <f>Y37*Z6</f>
        <v>0</v>
      </c>
    </row>
    <row r="38" spans="1:26">
      <c r="A38" s="7" t="s">
        <v>96</v>
      </c>
      <c r="B38" s="7"/>
      <c r="C38" s="7"/>
      <c r="D38" s="7"/>
      <c r="E38" s="7"/>
      <c r="F38" s="7"/>
      <c r="G38" s="1"/>
      <c r="H38" s="1"/>
      <c r="I38" s="7"/>
      <c r="J38" s="1"/>
      <c r="K38" s="7"/>
      <c r="L38" s="7"/>
      <c r="M38" s="7"/>
      <c r="N38" s="20"/>
      <c r="O38" s="20"/>
      <c r="P38" s="4"/>
      <c r="Q38" s="4"/>
      <c r="R38" s="20"/>
      <c r="S38" s="20"/>
      <c r="T38" s="20"/>
      <c r="U38" s="1"/>
      <c r="V38" s="7"/>
      <c r="W38" s="20"/>
      <c r="X38" s="37">
        <f t="shared" si="0"/>
        <v>0</v>
      </c>
      <c r="Y38" s="24">
        <f t="shared" si="1"/>
        <v>0</v>
      </c>
      <c r="Z38" s="38">
        <f>Y38*Z6</f>
        <v>0</v>
      </c>
    </row>
    <row r="39" spans="1:26">
      <c r="A39" s="7" t="s">
        <v>41</v>
      </c>
      <c r="B39" s="7"/>
      <c r="C39" s="7"/>
      <c r="D39" s="7"/>
      <c r="E39" s="7"/>
      <c r="F39" s="7"/>
      <c r="G39" s="1"/>
      <c r="H39" s="1"/>
      <c r="I39" s="7"/>
      <c r="J39" s="1"/>
      <c r="K39" s="7"/>
      <c r="L39" s="7"/>
      <c r="M39" s="7"/>
      <c r="N39" s="20"/>
      <c r="O39" s="20"/>
      <c r="P39" s="4"/>
      <c r="Q39" s="4"/>
      <c r="R39" s="20"/>
      <c r="S39" s="20"/>
      <c r="T39" s="20"/>
      <c r="U39" s="1"/>
      <c r="V39" s="7"/>
      <c r="W39" s="20"/>
      <c r="X39" s="37">
        <f t="shared" si="0"/>
        <v>0</v>
      </c>
      <c r="Y39" s="24">
        <f t="shared" si="1"/>
        <v>0</v>
      </c>
      <c r="Z39" s="38">
        <f>Y39*Z6</f>
        <v>0</v>
      </c>
    </row>
    <row r="40" spans="1:26">
      <c r="A40" s="7" t="s">
        <v>125</v>
      </c>
      <c r="B40" s="7"/>
      <c r="C40" s="7"/>
      <c r="D40" s="7"/>
      <c r="E40" s="7"/>
      <c r="F40" s="7"/>
      <c r="G40" s="1"/>
      <c r="H40" s="1"/>
      <c r="I40" s="7"/>
      <c r="J40" s="1"/>
      <c r="K40" s="7"/>
      <c r="L40" s="7"/>
      <c r="M40" s="7"/>
      <c r="N40" s="20"/>
      <c r="O40" s="20"/>
      <c r="P40" s="4"/>
      <c r="Q40" s="4"/>
      <c r="R40" s="20"/>
      <c r="S40" s="20"/>
      <c r="T40" s="20"/>
      <c r="U40" s="1"/>
      <c r="V40" s="7"/>
      <c r="W40" s="20"/>
      <c r="X40" s="37">
        <f t="shared" si="0"/>
        <v>0</v>
      </c>
      <c r="Y40" s="24">
        <f t="shared" si="1"/>
        <v>0</v>
      </c>
      <c r="Z40" s="38">
        <f>Y40*Z6</f>
        <v>0</v>
      </c>
    </row>
    <row r="41" spans="1:26">
      <c r="A41" s="7" t="s">
        <v>11</v>
      </c>
      <c r="B41" s="7"/>
      <c r="C41" s="7"/>
      <c r="D41" s="7"/>
      <c r="E41" s="7"/>
      <c r="F41" s="7"/>
      <c r="G41" s="1"/>
      <c r="H41" s="1"/>
      <c r="I41" s="7"/>
      <c r="J41" s="1"/>
      <c r="K41" s="7"/>
      <c r="L41" s="7"/>
      <c r="M41" s="7"/>
      <c r="N41" s="20"/>
      <c r="O41" s="20"/>
      <c r="P41" s="4"/>
      <c r="Q41" s="4"/>
      <c r="R41" s="20"/>
      <c r="S41" s="20"/>
      <c r="T41" s="20"/>
      <c r="U41" s="1"/>
      <c r="V41" s="7"/>
      <c r="W41" s="20"/>
      <c r="X41" s="37">
        <f t="shared" si="0"/>
        <v>0</v>
      </c>
      <c r="Y41" s="24">
        <f t="shared" si="1"/>
        <v>0</v>
      </c>
      <c r="Z41" s="38">
        <f>Y41*Z6</f>
        <v>0</v>
      </c>
    </row>
    <row r="42" spans="1:26">
      <c r="A42" s="7" t="s">
        <v>40</v>
      </c>
      <c r="B42" s="7"/>
      <c r="C42" s="7"/>
      <c r="D42" s="7"/>
      <c r="E42" s="7"/>
      <c r="F42" s="7"/>
      <c r="G42" s="1"/>
      <c r="H42" s="1"/>
      <c r="I42" s="7"/>
      <c r="J42" s="1"/>
      <c r="K42" s="7"/>
      <c r="L42" s="7"/>
      <c r="M42" s="7"/>
      <c r="N42" s="20"/>
      <c r="O42" s="20"/>
      <c r="P42" s="4"/>
      <c r="Q42" s="4"/>
      <c r="R42" s="20"/>
      <c r="S42" s="20"/>
      <c r="T42" s="20"/>
      <c r="U42" s="1"/>
      <c r="V42" s="7"/>
      <c r="W42" s="20"/>
      <c r="X42" s="37">
        <f t="shared" si="0"/>
        <v>0</v>
      </c>
      <c r="Y42" s="24">
        <f t="shared" si="1"/>
        <v>0</v>
      </c>
      <c r="Z42" s="38">
        <f>Y42*Z6</f>
        <v>0</v>
      </c>
    </row>
    <row r="43" spans="1:26">
      <c r="A43" s="7" t="s">
        <v>42</v>
      </c>
      <c r="B43" s="7"/>
      <c r="C43" s="7"/>
      <c r="D43" s="7"/>
      <c r="E43" s="7"/>
      <c r="F43" s="7"/>
      <c r="G43" s="1"/>
      <c r="H43" s="1"/>
      <c r="I43" s="7"/>
      <c r="J43" s="1"/>
      <c r="K43" s="7"/>
      <c r="L43" s="7"/>
      <c r="M43" s="7"/>
      <c r="N43" s="20"/>
      <c r="O43" s="20"/>
      <c r="P43" s="4"/>
      <c r="Q43" s="4"/>
      <c r="R43" s="20"/>
      <c r="S43" s="20"/>
      <c r="T43" s="20"/>
      <c r="U43" s="1"/>
      <c r="V43" s="7"/>
      <c r="W43" s="20"/>
      <c r="X43" s="37">
        <f t="shared" si="0"/>
        <v>0</v>
      </c>
      <c r="Y43" s="24">
        <f t="shared" si="1"/>
        <v>0</v>
      </c>
      <c r="Z43" s="38">
        <f>Y43*Z6</f>
        <v>0</v>
      </c>
    </row>
    <row r="44" spans="1:26">
      <c r="A44" s="7" t="s">
        <v>97</v>
      </c>
      <c r="B44" s="7"/>
      <c r="C44" s="7"/>
      <c r="D44" s="7"/>
      <c r="E44" s="7"/>
      <c r="F44" s="7"/>
      <c r="G44" s="1"/>
      <c r="H44" s="1"/>
      <c r="I44" s="7"/>
      <c r="J44" s="1"/>
      <c r="K44" s="7"/>
      <c r="L44" s="7"/>
      <c r="M44" s="7"/>
      <c r="N44" s="20"/>
      <c r="O44" s="20"/>
      <c r="P44" s="4"/>
      <c r="Q44" s="4"/>
      <c r="R44" s="20"/>
      <c r="S44" s="20"/>
      <c r="T44" s="20"/>
      <c r="U44" s="1"/>
      <c r="V44" s="7"/>
      <c r="W44" s="20"/>
      <c r="X44" s="37">
        <f t="shared" si="0"/>
        <v>0</v>
      </c>
      <c r="Y44" s="24">
        <f t="shared" si="1"/>
        <v>0</v>
      </c>
      <c r="Z44" s="38">
        <f>Y44*Z6</f>
        <v>0</v>
      </c>
    </row>
    <row r="45" spans="1:26">
      <c r="A45" s="7" t="s">
        <v>98</v>
      </c>
      <c r="B45" s="7"/>
      <c r="C45" s="7"/>
      <c r="D45" s="7"/>
      <c r="E45" s="7"/>
      <c r="F45" s="7"/>
      <c r="G45" s="1"/>
      <c r="H45" s="1"/>
      <c r="I45" s="7"/>
      <c r="J45" s="1"/>
      <c r="K45" s="7"/>
      <c r="L45" s="7"/>
      <c r="M45" s="7"/>
      <c r="N45" s="20"/>
      <c r="O45" s="20"/>
      <c r="P45" s="4"/>
      <c r="Q45" s="4"/>
      <c r="R45" s="20"/>
      <c r="S45" s="20"/>
      <c r="T45" s="20"/>
      <c r="U45" s="1"/>
      <c r="V45" s="7"/>
      <c r="W45" s="20"/>
      <c r="X45" s="37">
        <f t="shared" si="0"/>
        <v>0</v>
      </c>
      <c r="Y45" s="24">
        <f t="shared" si="1"/>
        <v>0</v>
      </c>
      <c r="Z45" s="38">
        <f>Y45*Z6</f>
        <v>0</v>
      </c>
    </row>
    <row r="46" spans="1:26">
      <c r="A46" s="7" t="s">
        <v>99</v>
      </c>
      <c r="B46" s="7"/>
      <c r="C46" s="7"/>
      <c r="D46" s="7"/>
      <c r="E46" s="7"/>
      <c r="F46" s="7"/>
      <c r="G46" s="1"/>
      <c r="H46" s="1"/>
      <c r="I46" s="7"/>
      <c r="J46" s="1"/>
      <c r="K46" s="7"/>
      <c r="L46" s="7"/>
      <c r="M46" s="7"/>
      <c r="N46" s="20"/>
      <c r="O46" s="20"/>
      <c r="P46" s="4"/>
      <c r="Q46" s="4"/>
      <c r="R46" s="20"/>
      <c r="S46" s="20"/>
      <c r="T46" s="20"/>
      <c r="U46" s="1"/>
      <c r="V46" s="7"/>
      <c r="W46" s="20"/>
      <c r="X46" s="37">
        <f t="shared" si="0"/>
        <v>0</v>
      </c>
      <c r="Y46" s="24">
        <f t="shared" si="1"/>
        <v>0</v>
      </c>
      <c r="Z46" s="38">
        <f>Y46*Z6</f>
        <v>0</v>
      </c>
    </row>
    <row r="47" spans="1:26">
      <c r="A47" s="7" t="s">
        <v>100</v>
      </c>
      <c r="B47" s="7"/>
      <c r="C47" s="7"/>
      <c r="D47" s="7"/>
      <c r="E47" s="7"/>
      <c r="F47" s="7"/>
      <c r="G47" s="1"/>
      <c r="H47" s="1"/>
      <c r="I47" s="7"/>
      <c r="J47" s="1"/>
      <c r="K47" s="7"/>
      <c r="L47" s="7"/>
      <c r="M47" s="7"/>
      <c r="N47" s="20"/>
      <c r="O47" s="20"/>
      <c r="P47" s="4"/>
      <c r="Q47" s="4"/>
      <c r="R47" s="20"/>
      <c r="S47" s="20"/>
      <c r="T47" s="20"/>
      <c r="U47" s="1"/>
      <c r="V47" s="7"/>
      <c r="W47" s="20"/>
      <c r="X47" s="37">
        <f t="shared" si="0"/>
        <v>0</v>
      </c>
      <c r="Y47" s="24">
        <f t="shared" si="1"/>
        <v>0</v>
      </c>
      <c r="Z47" s="38">
        <f>Y47*Z6</f>
        <v>0</v>
      </c>
    </row>
    <row r="48" spans="1:26">
      <c r="A48" s="7" t="s">
        <v>101</v>
      </c>
      <c r="B48" s="7"/>
      <c r="C48" s="7"/>
      <c r="D48" s="7"/>
      <c r="E48" s="7"/>
      <c r="F48" s="7"/>
      <c r="G48" s="1"/>
      <c r="H48" s="1"/>
      <c r="I48" s="7"/>
      <c r="J48" s="1"/>
      <c r="K48" s="7"/>
      <c r="L48" s="7"/>
      <c r="M48" s="7"/>
      <c r="N48" s="20"/>
      <c r="O48" s="20"/>
      <c r="P48" s="4"/>
      <c r="Q48" s="4"/>
      <c r="R48" s="20"/>
      <c r="S48" s="20"/>
      <c r="T48" s="20"/>
      <c r="U48" s="1"/>
      <c r="V48" s="7"/>
      <c r="W48" s="20"/>
      <c r="X48" s="37">
        <f t="shared" si="0"/>
        <v>0</v>
      </c>
      <c r="Y48" s="24">
        <f t="shared" si="1"/>
        <v>0</v>
      </c>
      <c r="Z48" s="38">
        <f>Y48*Z6</f>
        <v>0</v>
      </c>
    </row>
    <row r="49" spans="1:26">
      <c r="A49" s="7" t="s">
        <v>102</v>
      </c>
      <c r="B49" s="7"/>
      <c r="C49" s="7"/>
      <c r="D49" s="7"/>
      <c r="E49" s="7"/>
      <c r="F49" s="7"/>
      <c r="G49" s="1"/>
      <c r="H49" s="1"/>
      <c r="I49" s="7"/>
      <c r="J49" s="1"/>
      <c r="K49" s="7"/>
      <c r="L49" s="7"/>
      <c r="M49" s="7"/>
      <c r="N49" s="20"/>
      <c r="O49" s="20"/>
      <c r="P49" s="4"/>
      <c r="Q49" s="4"/>
      <c r="R49" s="20"/>
      <c r="S49" s="20"/>
      <c r="T49" s="20"/>
      <c r="U49" s="1"/>
      <c r="V49" s="7"/>
      <c r="W49" s="20"/>
      <c r="X49" s="37">
        <f t="shared" si="0"/>
        <v>0</v>
      </c>
      <c r="Y49" s="24">
        <f t="shared" si="1"/>
        <v>0</v>
      </c>
      <c r="Z49" s="38">
        <f>Y49*Z6</f>
        <v>0</v>
      </c>
    </row>
    <row r="50" spans="1:26">
      <c r="A50" s="1" t="s">
        <v>145</v>
      </c>
      <c r="B50" s="7"/>
      <c r="C50" s="7"/>
      <c r="D50" s="7"/>
      <c r="E50" s="7"/>
      <c r="F50" s="7"/>
      <c r="G50" s="1"/>
      <c r="H50" s="1"/>
      <c r="I50" s="7"/>
      <c r="J50" s="1"/>
      <c r="K50" s="7"/>
      <c r="L50" s="7"/>
      <c r="M50" s="7"/>
      <c r="N50" s="20"/>
      <c r="O50" s="20"/>
      <c r="P50" s="4"/>
      <c r="Q50" s="4"/>
      <c r="R50" s="20"/>
      <c r="S50" s="20"/>
      <c r="T50" s="20"/>
      <c r="U50" s="1"/>
      <c r="V50" s="7"/>
      <c r="W50" s="20"/>
      <c r="X50" s="37">
        <f t="shared" si="0"/>
        <v>0</v>
      </c>
      <c r="Y50" s="24">
        <f t="shared" si="1"/>
        <v>0</v>
      </c>
      <c r="Z50" s="38">
        <f>Y50*Z6</f>
        <v>0</v>
      </c>
    </row>
    <row r="51" spans="1:26">
      <c r="A51" s="7" t="s">
        <v>44</v>
      </c>
      <c r="B51" s="1"/>
      <c r="C51" s="1"/>
      <c r="D51" s="1"/>
      <c r="E51" s="1"/>
      <c r="F51" s="1"/>
      <c r="G51" s="1"/>
      <c r="H51" s="1"/>
      <c r="I51" s="7"/>
      <c r="J51" s="1">
        <v>47.16</v>
      </c>
      <c r="K51" s="7"/>
      <c r="L51" s="7"/>
      <c r="M51" s="7"/>
      <c r="N51" s="20"/>
      <c r="O51" s="20"/>
      <c r="P51" s="4"/>
      <c r="Q51" s="4"/>
      <c r="R51" s="20"/>
      <c r="S51" s="20"/>
      <c r="T51" s="20"/>
      <c r="U51" s="1"/>
      <c r="V51" s="1"/>
      <c r="W51" s="20"/>
      <c r="X51" s="37">
        <f t="shared" si="0"/>
        <v>47.16</v>
      </c>
      <c r="Y51" s="24">
        <f t="shared" si="1"/>
        <v>4.7159999999999994E-2</v>
      </c>
      <c r="Z51" s="38">
        <f>Y51*Z6</f>
        <v>4.7159999999999994E-2</v>
      </c>
    </row>
    <row r="52" spans="1:26">
      <c r="A52" s="7" t="s">
        <v>45</v>
      </c>
      <c r="B52" s="1"/>
      <c r="C52" s="1"/>
      <c r="D52" s="1"/>
      <c r="E52" s="1"/>
      <c r="F52" s="1"/>
      <c r="G52" s="1"/>
      <c r="H52" s="1"/>
      <c r="I52" s="7"/>
      <c r="J52" s="1"/>
      <c r="K52" s="7">
        <v>53.4</v>
      </c>
      <c r="L52" s="7">
        <v>152</v>
      </c>
      <c r="M52" s="7"/>
      <c r="N52" s="20"/>
      <c r="O52" s="20"/>
      <c r="P52" s="4"/>
      <c r="Q52" s="4"/>
      <c r="R52" s="20"/>
      <c r="S52" s="20"/>
      <c r="T52" s="20"/>
      <c r="U52" s="1"/>
      <c r="V52" s="1"/>
      <c r="W52" s="20"/>
      <c r="X52" s="37">
        <f t="shared" si="0"/>
        <v>205.4</v>
      </c>
      <c r="Y52" s="24">
        <f t="shared" si="1"/>
        <v>0.2054</v>
      </c>
      <c r="Z52" s="38">
        <f>Y52*Z6</f>
        <v>0.2054</v>
      </c>
    </row>
    <row r="53" spans="1:26">
      <c r="A53" s="7" t="s">
        <v>6</v>
      </c>
      <c r="B53" s="1"/>
      <c r="C53" s="1"/>
      <c r="D53" s="1"/>
      <c r="E53" s="1"/>
      <c r="F53" s="1"/>
      <c r="G53" s="1"/>
      <c r="H53" s="1"/>
      <c r="I53" s="7"/>
      <c r="J53" s="1"/>
      <c r="K53" s="7">
        <v>9.6</v>
      </c>
      <c r="L53" s="7">
        <v>13.7</v>
      </c>
      <c r="M53" s="7"/>
      <c r="N53" s="20"/>
      <c r="O53" s="20"/>
      <c r="P53" s="4"/>
      <c r="Q53" s="4"/>
      <c r="R53" s="20"/>
      <c r="S53" s="20"/>
      <c r="T53" s="20"/>
      <c r="U53" s="1"/>
      <c r="V53" s="1"/>
      <c r="W53" s="20"/>
      <c r="X53" s="37">
        <f t="shared" si="0"/>
        <v>23.299999999999997</v>
      </c>
      <c r="Y53" s="24">
        <f t="shared" si="1"/>
        <v>2.3299999999999998E-2</v>
      </c>
      <c r="Z53" s="38">
        <f>Y53*Z6</f>
        <v>2.3299999999999998E-2</v>
      </c>
    </row>
    <row r="54" spans="1:26">
      <c r="A54" s="7" t="s">
        <v>9</v>
      </c>
      <c r="B54" s="1"/>
      <c r="C54" s="1"/>
      <c r="D54" s="1"/>
      <c r="E54" s="1"/>
      <c r="F54" s="1"/>
      <c r="G54" s="1"/>
      <c r="H54" s="1"/>
      <c r="I54" s="7"/>
      <c r="J54" s="1">
        <v>7.5</v>
      </c>
      <c r="K54" s="7">
        <v>10</v>
      </c>
      <c r="L54" s="7"/>
      <c r="M54" s="7"/>
      <c r="N54" s="20"/>
      <c r="O54" s="20"/>
      <c r="P54" s="4"/>
      <c r="Q54" s="4"/>
      <c r="R54" s="20"/>
      <c r="S54" s="20"/>
      <c r="T54" s="20"/>
      <c r="U54" s="1"/>
      <c r="V54" s="1"/>
      <c r="W54" s="20"/>
      <c r="X54" s="37">
        <f t="shared" si="0"/>
        <v>17.5</v>
      </c>
      <c r="Y54" s="24">
        <f t="shared" si="1"/>
        <v>1.7500000000000002E-2</v>
      </c>
      <c r="Z54" s="38">
        <f>Y54*Z6</f>
        <v>1.7500000000000002E-2</v>
      </c>
    </row>
    <row r="55" spans="1:26">
      <c r="A55" s="7" t="s">
        <v>46</v>
      </c>
      <c r="B55" s="1"/>
      <c r="C55" s="7"/>
      <c r="D55" s="7"/>
      <c r="E55" s="7"/>
      <c r="F55" s="7"/>
      <c r="G55" s="7"/>
      <c r="H55" s="7"/>
      <c r="I55" s="7"/>
      <c r="J55" s="1"/>
      <c r="K55" s="7"/>
      <c r="L55" s="7"/>
      <c r="M55" s="7"/>
      <c r="N55" s="20"/>
      <c r="O55" s="20"/>
      <c r="P55" s="4"/>
      <c r="Q55" s="4"/>
      <c r="R55" s="20"/>
      <c r="S55" s="20"/>
      <c r="T55" s="20"/>
      <c r="U55" s="1"/>
      <c r="V55" s="7"/>
      <c r="W55" s="20"/>
      <c r="X55" s="37">
        <f t="shared" si="0"/>
        <v>0</v>
      </c>
      <c r="Y55" s="24">
        <f t="shared" si="1"/>
        <v>0</v>
      </c>
      <c r="Z55" s="38">
        <f>Y55*Z6</f>
        <v>0</v>
      </c>
    </row>
    <row r="56" spans="1:26">
      <c r="A56" s="1" t="s">
        <v>103</v>
      </c>
      <c r="B56" s="1"/>
      <c r="C56" s="7"/>
      <c r="D56" s="7"/>
      <c r="E56" s="7"/>
      <c r="F56" s="7"/>
      <c r="G56" s="7"/>
      <c r="H56" s="7"/>
      <c r="I56" s="7"/>
      <c r="J56" s="1"/>
      <c r="K56" s="7"/>
      <c r="L56" s="7">
        <v>6</v>
      </c>
      <c r="M56" s="7"/>
      <c r="N56" s="20"/>
      <c r="O56" s="20"/>
      <c r="P56" s="4"/>
      <c r="Q56" s="4"/>
      <c r="R56" s="20"/>
      <c r="S56" s="20"/>
      <c r="T56" s="20"/>
      <c r="U56" s="1"/>
      <c r="V56" s="7"/>
      <c r="W56" s="20"/>
      <c r="X56" s="37">
        <f t="shared" si="0"/>
        <v>6</v>
      </c>
      <c r="Y56" s="24">
        <f t="shared" si="1"/>
        <v>6.0000000000000001E-3</v>
      </c>
      <c r="Z56" s="38">
        <f>Y56*Z6</f>
        <v>6.0000000000000001E-3</v>
      </c>
    </row>
    <row r="57" spans="1:26">
      <c r="A57" s="7" t="s">
        <v>15</v>
      </c>
      <c r="B57" s="1"/>
      <c r="C57" s="7"/>
      <c r="D57" s="7"/>
      <c r="E57" s="7"/>
      <c r="F57" s="7"/>
      <c r="G57" s="7"/>
      <c r="H57" s="7"/>
      <c r="I57" s="7"/>
      <c r="J57" s="1"/>
      <c r="K57" s="7"/>
      <c r="L57" s="7"/>
      <c r="M57" s="7"/>
      <c r="N57" s="20"/>
      <c r="O57" s="20"/>
      <c r="P57" s="4"/>
      <c r="Q57" s="4"/>
      <c r="R57" s="20"/>
      <c r="S57" s="20"/>
      <c r="T57" s="20"/>
      <c r="U57" s="7"/>
      <c r="V57" s="7"/>
      <c r="W57" s="20"/>
      <c r="X57" s="37">
        <f t="shared" si="0"/>
        <v>0</v>
      </c>
      <c r="Y57" s="24">
        <f t="shared" si="1"/>
        <v>0</v>
      </c>
      <c r="Z57" s="38">
        <f>Y57*Z6</f>
        <v>0</v>
      </c>
    </row>
    <row r="58" spans="1:26">
      <c r="A58" s="7" t="s">
        <v>126</v>
      </c>
      <c r="B58" s="1"/>
      <c r="C58" s="7"/>
      <c r="D58" s="7"/>
      <c r="E58" s="7"/>
      <c r="F58" s="7"/>
      <c r="G58" s="7"/>
      <c r="H58" s="7"/>
      <c r="I58" s="7"/>
      <c r="J58" s="1"/>
      <c r="K58" s="7"/>
      <c r="L58" s="7"/>
      <c r="M58" s="20"/>
      <c r="N58" s="20"/>
      <c r="O58" s="20"/>
      <c r="P58" s="4"/>
      <c r="Q58" s="4"/>
      <c r="R58" s="20"/>
      <c r="S58" s="20"/>
      <c r="T58" s="20"/>
      <c r="U58" s="7"/>
      <c r="V58" s="7"/>
      <c r="W58" s="20"/>
      <c r="X58" s="37">
        <f t="shared" si="0"/>
        <v>0</v>
      </c>
      <c r="Y58" s="24">
        <f t="shared" si="1"/>
        <v>0</v>
      </c>
      <c r="Z58" s="38">
        <f>Y58*Z6</f>
        <v>0</v>
      </c>
    </row>
    <row r="59" spans="1:26">
      <c r="A59" s="7" t="s">
        <v>84</v>
      </c>
      <c r="B59" s="1"/>
      <c r="C59" s="7"/>
      <c r="D59" s="7"/>
      <c r="E59" s="7"/>
      <c r="F59" s="7"/>
      <c r="G59" s="7"/>
      <c r="H59" s="7"/>
      <c r="I59" s="7"/>
      <c r="J59" s="1"/>
      <c r="K59" s="7"/>
      <c r="L59" s="7"/>
      <c r="M59" s="20"/>
      <c r="N59" s="20"/>
      <c r="O59" s="20"/>
      <c r="P59" s="4"/>
      <c r="Q59" s="4"/>
      <c r="R59" s="20"/>
      <c r="S59" s="20"/>
      <c r="T59" s="20"/>
      <c r="U59" s="7"/>
      <c r="V59" s="7"/>
      <c r="W59" s="20"/>
      <c r="X59" s="37">
        <f t="shared" si="0"/>
        <v>0</v>
      </c>
      <c r="Y59" s="24">
        <f t="shared" si="1"/>
        <v>0</v>
      </c>
      <c r="Z59" s="38">
        <f>Y59*Z6</f>
        <v>0</v>
      </c>
    </row>
    <row r="60" spans="1:26">
      <c r="A60" s="7" t="s">
        <v>104</v>
      </c>
      <c r="B60" s="1"/>
      <c r="C60" s="7"/>
      <c r="D60" s="7"/>
      <c r="E60" s="7"/>
      <c r="F60" s="7"/>
      <c r="G60" s="7"/>
      <c r="H60" s="7"/>
      <c r="I60" s="7"/>
      <c r="J60" s="1">
        <v>18</v>
      </c>
      <c r="K60" s="7"/>
      <c r="L60" s="7"/>
      <c r="M60" s="20"/>
      <c r="N60" s="20"/>
      <c r="O60" s="20"/>
      <c r="P60" s="4"/>
      <c r="Q60" s="4"/>
      <c r="R60" s="20"/>
      <c r="S60" s="20"/>
      <c r="T60" s="20"/>
      <c r="U60" s="7"/>
      <c r="V60" s="7"/>
      <c r="W60" s="20"/>
      <c r="X60" s="37">
        <f t="shared" si="0"/>
        <v>18</v>
      </c>
      <c r="Y60" s="24">
        <f t="shared" si="1"/>
        <v>1.7999999999999999E-2</v>
      </c>
      <c r="Z60" s="38">
        <f>Y60*Z6</f>
        <v>1.7999999999999999E-2</v>
      </c>
    </row>
    <row r="61" spans="1:26">
      <c r="A61" s="7" t="s">
        <v>105</v>
      </c>
      <c r="B61" s="1"/>
      <c r="C61" s="7"/>
      <c r="D61" s="7"/>
      <c r="E61" s="7"/>
      <c r="F61" s="7"/>
      <c r="G61" s="7"/>
      <c r="H61" s="7"/>
      <c r="I61" s="7"/>
      <c r="J61" s="1"/>
      <c r="K61" s="7"/>
      <c r="L61" s="7"/>
      <c r="M61" s="20"/>
      <c r="N61" s="20"/>
      <c r="O61" s="20"/>
      <c r="P61" s="4"/>
      <c r="Q61" s="4"/>
      <c r="R61" s="20"/>
      <c r="S61" s="20"/>
      <c r="T61" s="20"/>
      <c r="U61" s="7"/>
      <c r="V61" s="7"/>
      <c r="W61" s="20"/>
      <c r="X61" s="37">
        <f t="shared" si="0"/>
        <v>0</v>
      </c>
      <c r="Y61" s="24">
        <f t="shared" si="1"/>
        <v>0</v>
      </c>
      <c r="Z61" s="38">
        <f>Y61*Z6</f>
        <v>0</v>
      </c>
    </row>
    <row r="62" spans="1:26">
      <c r="A62" s="7" t="s">
        <v>47</v>
      </c>
      <c r="B62" s="1"/>
      <c r="C62" s="7"/>
      <c r="D62" s="7"/>
      <c r="E62" s="7"/>
      <c r="F62" s="7"/>
      <c r="G62" s="7"/>
      <c r="H62" s="7"/>
      <c r="I62" s="7"/>
      <c r="J62" s="1"/>
      <c r="K62" s="7"/>
      <c r="L62" s="7"/>
      <c r="M62" s="20"/>
      <c r="N62" s="20"/>
      <c r="O62" s="20"/>
      <c r="P62" s="4"/>
      <c r="Q62" s="4"/>
      <c r="R62" s="20"/>
      <c r="S62" s="20"/>
      <c r="T62" s="20"/>
      <c r="U62" s="7"/>
      <c r="V62" s="7"/>
      <c r="W62" s="20"/>
      <c r="X62" s="37">
        <f t="shared" si="0"/>
        <v>0</v>
      </c>
      <c r="Y62" s="24">
        <f t="shared" si="1"/>
        <v>0</v>
      </c>
      <c r="Z62" s="38">
        <f>Y62*Z6</f>
        <v>0</v>
      </c>
    </row>
    <row r="63" spans="1:26">
      <c r="A63" s="7" t="s">
        <v>48</v>
      </c>
      <c r="B63" s="1"/>
      <c r="C63" s="1"/>
      <c r="D63" s="1"/>
      <c r="E63" s="1"/>
      <c r="F63" s="1"/>
      <c r="G63" s="7"/>
      <c r="H63" s="7"/>
      <c r="I63" s="7"/>
      <c r="J63" s="1"/>
      <c r="K63" s="7"/>
      <c r="L63" s="7"/>
      <c r="M63" s="1"/>
      <c r="N63" s="1"/>
      <c r="O63" s="4"/>
      <c r="P63" s="4"/>
      <c r="Q63" s="4"/>
      <c r="R63" s="20"/>
      <c r="S63" s="20"/>
      <c r="T63" s="20"/>
      <c r="U63" s="7"/>
      <c r="V63" s="1"/>
      <c r="W63" s="20"/>
      <c r="X63" s="37">
        <f t="shared" si="0"/>
        <v>0</v>
      </c>
      <c r="Y63" s="24">
        <f t="shared" si="1"/>
        <v>0</v>
      </c>
      <c r="Z63" s="38">
        <f>Y63*Z6</f>
        <v>0</v>
      </c>
    </row>
    <row r="64" spans="1:26">
      <c r="A64" s="7" t="s">
        <v>13</v>
      </c>
      <c r="B64" s="1"/>
      <c r="C64" s="1"/>
      <c r="D64" s="1"/>
      <c r="E64" s="1"/>
      <c r="F64" s="1"/>
      <c r="G64" s="7"/>
      <c r="H64" s="7"/>
      <c r="I64" s="7"/>
      <c r="J64" s="1"/>
      <c r="K64" s="7"/>
      <c r="L64" s="7"/>
      <c r="M64" s="1">
        <v>25</v>
      </c>
      <c r="N64" s="1"/>
      <c r="O64" s="4"/>
      <c r="P64" s="4"/>
      <c r="Q64" s="4"/>
      <c r="R64" s="20"/>
      <c r="S64" s="20"/>
      <c r="T64" s="20"/>
      <c r="U64" s="7"/>
      <c r="V64" s="1"/>
      <c r="W64" s="20"/>
      <c r="X64" s="37">
        <f t="shared" si="0"/>
        <v>25</v>
      </c>
      <c r="Y64" s="24">
        <f t="shared" si="1"/>
        <v>2.5000000000000001E-2</v>
      </c>
      <c r="Z64" s="38">
        <f>Y64*Z6</f>
        <v>2.5000000000000001E-2</v>
      </c>
    </row>
    <row r="65" spans="1:26">
      <c r="A65" s="7" t="s">
        <v>49</v>
      </c>
      <c r="B65" s="1"/>
      <c r="C65" s="1"/>
      <c r="D65" s="1"/>
      <c r="E65" s="1"/>
      <c r="F65" s="1"/>
      <c r="G65" s="7"/>
      <c r="H65" s="7"/>
      <c r="I65" s="7"/>
      <c r="J65" s="1"/>
      <c r="K65" s="7"/>
      <c r="L65" s="7"/>
      <c r="M65" s="1"/>
      <c r="N65" s="1"/>
      <c r="O65" s="4"/>
      <c r="P65" s="4"/>
      <c r="Q65" s="4"/>
      <c r="R65" s="20"/>
      <c r="S65" s="20"/>
      <c r="T65" s="20"/>
      <c r="U65" s="7"/>
      <c r="V65" s="1"/>
      <c r="W65" s="20"/>
      <c r="X65" s="37">
        <f t="shared" si="0"/>
        <v>0</v>
      </c>
      <c r="Y65" s="24">
        <f t="shared" si="1"/>
        <v>0</v>
      </c>
      <c r="Z65" s="38">
        <f>Y65*Z6</f>
        <v>0</v>
      </c>
    </row>
    <row r="66" spans="1:26">
      <c r="A66" s="7" t="s">
        <v>127</v>
      </c>
      <c r="B66" s="1"/>
      <c r="C66" s="1">
        <v>100</v>
      </c>
      <c r="D66" s="1"/>
      <c r="E66" s="1"/>
      <c r="F66" s="1"/>
      <c r="G66" s="7"/>
      <c r="H66" s="7"/>
      <c r="I66" s="7"/>
      <c r="J66" s="1"/>
      <c r="K66" s="7"/>
      <c r="L66" s="7"/>
      <c r="M66" s="1"/>
      <c r="N66" s="1"/>
      <c r="O66" s="4"/>
      <c r="P66" s="4"/>
      <c r="Q66" s="4"/>
      <c r="R66" s="20"/>
      <c r="S66" s="20"/>
      <c r="T66" s="20"/>
      <c r="U66" s="7"/>
      <c r="V66" s="1"/>
      <c r="W66" s="20"/>
      <c r="X66" s="37">
        <f t="shared" si="0"/>
        <v>100</v>
      </c>
      <c r="Y66" s="24">
        <f t="shared" si="1"/>
        <v>0.1</v>
      </c>
      <c r="Z66" s="38">
        <f>Y66*Z6</f>
        <v>0.1</v>
      </c>
    </row>
    <row r="67" spans="1:26">
      <c r="A67" s="7" t="s">
        <v>128</v>
      </c>
      <c r="B67" s="1"/>
      <c r="C67" s="1"/>
      <c r="D67" s="1"/>
      <c r="E67" s="1"/>
      <c r="F67" s="1"/>
      <c r="G67" s="7"/>
      <c r="H67" s="7"/>
      <c r="I67" s="7"/>
      <c r="J67" s="1"/>
      <c r="K67" s="7"/>
      <c r="L67" s="7"/>
      <c r="M67" s="1"/>
      <c r="N67" s="1"/>
      <c r="O67" s="1"/>
      <c r="P67" s="1"/>
      <c r="Q67" s="1"/>
      <c r="R67" s="7"/>
      <c r="S67" s="7"/>
      <c r="T67" s="7"/>
      <c r="U67" s="7"/>
      <c r="V67" s="1"/>
      <c r="W67" s="20"/>
      <c r="X67" s="37">
        <f t="shared" si="0"/>
        <v>0</v>
      </c>
      <c r="Y67" s="24">
        <f t="shared" si="1"/>
        <v>0</v>
      </c>
      <c r="Z67" s="38">
        <f>Y67*Z6</f>
        <v>0</v>
      </c>
    </row>
    <row r="68" spans="1:26">
      <c r="A68" s="54" t="s">
        <v>129</v>
      </c>
      <c r="B68" s="7"/>
      <c r="C68" s="7"/>
      <c r="D68" s="7"/>
      <c r="E68" s="7"/>
      <c r="F68" s="7"/>
      <c r="G68" s="7"/>
      <c r="H68" s="7"/>
      <c r="I68" s="7"/>
      <c r="J68" s="1"/>
      <c r="K68" s="7"/>
      <c r="L68" s="7"/>
      <c r="M68" s="1"/>
      <c r="N68" s="1"/>
      <c r="O68" s="1"/>
      <c r="P68" s="1"/>
      <c r="Q68" s="1"/>
      <c r="R68" s="7"/>
      <c r="S68" s="7"/>
      <c r="T68" s="7"/>
      <c r="U68" s="7"/>
      <c r="V68" s="7"/>
      <c r="W68" s="20"/>
      <c r="X68" s="37">
        <f t="shared" si="0"/>
        <v>0</v>
      </c>
      <c r="Y68" s="24">
        <f t="shared" si="1"/>
        <v>0</v>
      </c>
      <c r="Z68" s="38">
        <f>Y68*Z6</f>
        <v>0</v>
      </c>
    </row>
    <row r="69" spans="1:26">
      <c r="A69" s="7" t="s">
        <v>53</v>
      </c>
      <c r="B69" s="7"/>
      <c r="C69" s="7"/>
      <c r="D69" s="7"/>
      <c r="E69" s="7"/>
      <c r="F69" s="7"/>
      <c r="G69" s="7"/>
      <c r="H69" s="7"/>
      <c r="I69" s="7"/>
      <c r="J69" s="1"/>
      <c r="K69" s="7"/>
      <c r="L69" s="7"/>
      <c r="M69" s="1"/>
      <c r="N69" s="1"/>
      <c r="O69" s="1"/>
      <c r="P69" s="1"/>
      <c r="Q69" s="1"/>
      <c r="R69" s="7"/>
      <c r="S69" s="7"/>
      <c r="T69" s="7"/>
      <c r="U69" s="7"/>
      <c r="V69" s="7"/>
      <c r="W69" s="20"/>
      <c r="X69" s="37">
        <f t="shared" si="0"/>
        <v>0</v>
      </c>
      <c r="Y69" s="24">
        <f t="shared" si="1"/>
        <v>0</v>
      </c>
      <c r="Z69" s="38">
        <f>Y69*Z6</f>
        <v>0</v>
      </c>
    </row>
    <row r="70" spans="1:26">
      <c r="A70" s="7" t="s">
        <v>106</v>
      </c>
      <c r="B70" s="7"/>
      <c r="C70" s="7"/>
      <c r="D70" s="7"/>
      <c r="E70" s="7"/>
      <c r="F70" s="7"/>
      <c r="G70" s="7"/>
      <c r="H70" s="7"/>
      <c r="I70" s="7"/>
      <c r="J70" s="1">
        <v>0.18</v>
      </c>
      <c r="K70" s="7"/>
      <c r="L70" s="7"/>
      <c r="M70" s="1"/>
      <c r="N70" s="1"/>
      <c r="O70" s="1"/>
      <c r="P70" s="1"/>
      <c r="Q70" s="1"/>
      <c r="R70" s="7"/>
      <c r="S70" s="7"/>
      <c r="T70" s="7"/>
      <c r="U70" s="7"/>
      <c r="V70" s="7"/>
      <c r="W70" s="20"/>
      <c r="X70" s="37">
        <f t="shared" si="0"/>
        <v>0.18</v>
      </c>
      <c r="Y70" s="24">
        <f t="shared" si="1"/>
        <v>1.7999999999999998E-4</v>
      </c>
      <c r="Z70" s="38">
        <f>Y70*Z6</f>
        <v>1.7999999999999998E-4</v>
      </c>
    </row>
    <row r="71" spans="1:26">
      <c r="A71" s="7" t="s">
        <v>50</v>
      </c>
      <c r="B71" s="7"/>
      <c r="C71" s="7"/>
      <c r="D71" s="7"/>
      <c r="E71" s="7"/>
      <c r="F71" s="7"/>
      <c r="G71" s="1"/>
      <c r="H71" s="1"/>
      <c r="I71" s="7"/>
      <c r="J71" s="1"/>
      <c r="K71" s="7"/>
      <c r="L71" s="7">
        <v>2.5</v>
      </c>
      <c r="M71" s="1"/>
      <c r="N71" s="1"/>
      <c r="O71" s="1"/>
      <c r="P71" s="1"/>
      <c r="Q71" s="1"/>
      <c r="R71" s="7"/>
      <c r="S71" s="7"/>
      <c r="T71" s="7"/>
      <c r="U71" s="7"/>
      <c r="V71" s="1"/>
      <c r="W71" s="7"/>
      <c r="X71" s="37">
        <f t="shared" si="0"/>
        <v>2.5</v>
      </c>
      <c r="Y71" s="24">
        <f t="shared" si="1"/>
        <v>2.5000000000000001E-3</v>
      </c>
      <c r="Z71" s="28">
        <f>Y71*Z6</f>
        <v>2.5000000000000001E-3</v>
      </c>
    </row>
    <row r="72" spans="1:26">
      <c r="A72" s="7" t="s">
        <v>107</v>
      </c>
      <c r="B72" s="7"/>
      <c r="C72" s="7"/>
      <c r="D72" s="7"/>
      <c r="E72" s="7"/>
      <c r="F72" s="7"/>
      <c r="G72" s="1"/>
      <c r="H72" s="1"/>
      <c r="I72" s="7"/>
      <c r="J72" s="1"/>
      <c r="K72" s="7"/>
      <c r="L72" s="7"/>
      <c r="M72" s="1"/>
      <c r="N72" s="1"/>
      <c r="O72" s="1"/>
      <c r="P72" s="1"/>
      <c r="Q72" s="1"/>
      <c r="R72" s="7"/>
      <c r="S72" s="7"/>
      <c r="T72" s="7"/>
      <c r="U72" s="7"/>
      <c r="V72" s="1"/>
      <c r="W72" s="7"/>
      <c r="X72" s="37">
        <f t="shared" ref="X72:X93" si="2">SUM(B72:W72)</f>
        <v>0</v>
      </c>
      <c r="Y72" s="24">
        <f t="shared" ref="Y72:Y87" si="3">X72/1000</f>
        <v>0</v>
      </c>
      <c r="Z72" s="28">
        <f>Y72*Z6</f>
        <v>0</v>
      </c>
    </row>
    <row r="73" spans="1:26">
      <c r="A73" s="7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7">
        <f t="shared" si="2"/>
        <v>0</v>
      </c>
      <c r="Y73" s="24">
        <f t="shared" si="3"/>
        <v>0</v>
      </c>
      <c r="Z73" s="28">
        <f>Y73*Z6</f>
        <v>0</v>
      </c>
    </row>
    <row r="74" spans="1:26">
      <c r="A74" s="55" t="s">
        <v>108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7">
        <f t="shared" si="2"/>
        <v>0</v>
      </c>
      <c r="Y74" s="24">
        <f t="shared" si="3"/>
        <v>0</v>
      </c>
      <c r="Z74" s="28">
        <f>Y74*Z6</f>
        <v>0</v>
      </c>
    </row>
    <row r="75" spans="1:26">
      <c r="A75" s="55" t="s">
        <v>51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7">
        <f t="shared" si="2"/>
        <v>0</v>
      </c>
      <c r="Y75" s="24">
        <f t="shared" si="3"/>
        <v>0</v>
      </c>
      <c r="Z75" s="28">
        <f>Y75*Z6</f>
        <v>0</v>
      </c>
    </row>
    <row r="76" spans="1:26">
      <c r="A76" s="55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f t="shared" si="2"/>
        <v>0</v>
      </c>
      <c r="Y76" s="24">
        <f t="shared" si="3"/>
        <v>0</v>
      </c>
      <c r="Z76" s="28">
        <f>Y76*Z6</f>
        <v>0</v>
      </c>
    </row>
    <row r="77" spans="1:26">
      <c r="A77" s="55" t="s">
        <v>56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7">
        <f t="shared" si="2"/>
        <v>0</v>
      </c>
      <c r="Y77" s="24">
        <f t="shared" si="3"/>
        <v>0</v>
      </c>
      <c r="Z77" s="28">
        <f>Y77*Z6</f>
        <v>0</v>
      </c>
    </row>
    <row r="78" spans="1:26">
      <c r="A78" s="55" t="s">
        <v>110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7">
        <f t="shared" si="2"/>
        <v>0</v>
      </c>
      <c r="Y78" s="24">
        <f t="shared" si="3"/>
        <v>0</v>
      </c>
      <c r="Z78" s="28">
        <f>Y78*Z6</f>
        <v>0</v>
      </c>
    </row>
    <row r="79" spans="1:26">
      <c r="A79" s="55" t="s">
        <v>111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7">
        <f t="shared" si="2"/>
        <v>0</v>
      </c>
      <c r="Y79" s="24">
        <f t="shared" si="3"/>
        <v>0</v>
      </c>
      <c r="Z79" s="28">
        <f>Y79*Z6</f>
        <v>0</v>
      </c>
    </row>
    <row r="80" spans="1:26">
      <c r="A80" s="7" t="s">
        <v>112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7">
        <f t="shared" si="2"/>
        <v>0</v>
      </c>
      <c r="Y80" s="24">
        <f t="shared" si="3"/>
        <v>0</v>
      </c>
      <c r="Z80" s="28">
        <f>Y80*Z6</f>
        <v>0</v>
      </c>
    </row>
    <row r="81" spans="1:26" ht="30">
      <c r="A81" s="27" t="s">
        <v>113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7">
        <f t="shared" si="2"/>
        <v>0</v>
      </c>
      <c r="Y81" s="24">
        <f t="shared" si="3"/>
        <v>0</v>
      </c>
      <c r="Z81" s="28">
        <f>Y81*Z6</f>
        <v>0</v>
      </c>
    </row>
    <row r="82" spans="1:26">
      <c r="A82" s="7" t="s">
        <v>114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7">
        <f t="shared" si="2"/>
        <v>0</v>
      </c>
      <c r="Y82" s="24">
        <f t="shared" si="3"/>
        <v>0</v>
      </c>
      <c r="Z82" s="28">
        <f>Y82*Z6</f>
        <v>0</v>
      </c>
    </row>
    <row r="83" spans="1:26">
      <c r="A83" s="7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7">
        <f t="shared" si="2"/>
        <v>0</v>
      </c>
      <c r="Y83" s="24">
        <f t="shared" si="3"/>
        <v>0</v>
      </c>
      <c r="Z83" s="28">
        <f>Y83*Z6</f>
        <v>0</v>
      </c>
    </row>
    <row r="84" spans="1:26">
      <c r="A84" s="7" t="s">
        <v>116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7">
        <f t="shared" si="2"/>
        <v>0</v>
      </c>
      <c r="Y84" s="24">
        <f t="shared" si="3"/>
        <v>0</v>
      </c>
      <c r="Z84" s="28">
        <f>Y84*Z6</f>
        <v>0</v>
      </c>
    </row>
    <row r="85" spans="1:26">
      <c r="A85" s="7" t="s">
        <v>117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7">
        <f t="shared" si="2"/>
        <v>0</v>
      </c>
      <c r="Y85" s="24">
        <f t="shared" si="3"/>
        <v>0</v>
      </c>
      <c r="Z85" s="28">
        <f>Y85*Z6</f>
        <v>0</v>
      </c>
    </row>
    <row r="86" spans="1:26">
      <c r="A86" s="7" t="s">
        <v>118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7">
        <f t="shared" si="2"/>
        <v>0</v>
      </c>
      <c r="Y86" s="24">
        <f t="shared" si="3"/>
        <v>0</v>
      </c>
      <c r="Z86" s="28">
        <f>Y86*Z6</f>
        <v>0</v>
      </c>
    </row>
    <row r="87" spans="1:26">
      <c r="A87" s="7" t="s">
        <v>119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7">
        <f t="shared" si="2"/>
        <v>0</v>
      </c>
      <c r="Y87" s="24">
        <f t="shared" si="3"/>
        <v>0</v>
      </c>
      <c r="Z87" s="28">
        <f>Y87*Z6</f>
        <v>0</v>
      </c>
    </row>
    <row r="88" spans="1:26">
      <c r="A88" s="7" t="s">
        <v>120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7">
        <f t="shared" si="2"/>
        <v>0</v>
      </c>
      <c r="Y88" s="24">
        <f>X88</f>
        <v>0</v>
      </c>
      <c r="Z88" s="28">
        <f>Y88*Z6</f>
        <v>0</v>
      </c>
    </row>
    <row r="89" spans="1:26">
      <c r="A89" s="7" t="s">
        <v>121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7">
        <f t="shared" si="2"/>
        <v>0</v>
      </c>
      <c r="Y89" s="24">
        <f t="shared" ref="Y89:Y93" si="4">X89</f>
        <v>0</v>
      </c>
      <c r="Z89" s="28">
        <f>Y89*Z6</f>
        <v>0</v>
      </c>
    </row>
    <row r="90" spans="1:26">
      <c r="A90" s="7" t="s">
        <v>122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7">
        <f t="shared" si="2"/>
        <v>0</v>
      </c>
      <c r="Y90" s="24">
        <f t="shared" si="4"/>
        <v>0</v>
      </c>
      <c r="Z90" s="28">
        <f>Y90*Z6</f>
        <v>0</v>
      </c>
    </row>
    <row r="91" spans="1:26">
      <c r="A91" s="7" t="s">
        <v>123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7">
        <f t="shared" si="2"/>
        <v>0</v>
      </c>
      <c r="Y91" s="24">
        <f t="shared" si="4"/>
        <v>0</v>
      </c>
      <c r="Z91" s="28">
        <f>Y91*Z6</f>
        <v>0</v>
      </c>
    </row>
    <row r="92" spans="1:26">
      <c r="A92" s="1" t="s">
        <v>146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7">
        <f t="shared" si="2"/>
        <v>0</v>
      </c>
      <c r="Y92" s="24">
        <f t="shared" si="4"/>
        <v>0</v>
      </c>
      <c r="Z92" s="28">
        <f>Y92*Z6</f>
        <v>0</v>
      </c>
    </row>
    <row r="93" spans="1:26">
      <c r="A93" s="1" t="s">
        <v>143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7">
        <f t="shared" si="2"/>
        <v>0</v>
      </c>
      <c r="Y93" s="24">
        <f t="shared" si="4"/>
        <v>0</v>
      </c>
      <c r="Z93" s="28">
        <f>Y93*Z6</f>
        <v>0</v>
      </c>
    </row>
    <row r="94" spans="1:26">
      <c r="A94" s="1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1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1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1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1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1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1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1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1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1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1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mergeCells count="5">
    <mergeCell ref="S4:W4"/>
    <mergeCell ref="A5:A6"/>
    <mergeCell ref="B4:F4"/>
    <mergeCell ref="G4:I4"/>
    <mergeCell ref="J4:R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04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6" sqref="L16"/>
    </sheetView>
  </sheetViews>
  <sheetFormatPr defaultRowHeight="15"/>
  <cols>
    <col min="1" max="1" width="33.42578125" style="52" customWidth="1"/>
    <col min="2" max="2" width="8" customWidth="1"/>
    <col min="3" max="5" width="7.28515625" customWidth="1"/>
    <col min="6" max="6" width="9.7109375" customWidth="1"/>
    <col min="7" max="8" width="7" customWidth="1"/>
    <col min="9" max="9" width="5.140625" customWidth="1"/>
    <col min="10" max="10" width="9.140625" customWidth="1"/>
    <col min="11" max="11" width="7.7109375" customWidth="1"/>
    <col min="12" max="12" width="7.5703125" customWidth="1"/>
    <col min="13" max="13" width="7.85546875" customWidth="1"/>
    <col min="14" max="14" width="9.140625" customWidth="1"/>
    <col min="15" max="15" width="7.5703125" customWidth="1"/>
    <col min="16" max="17" width="8.28515625" customWidth="1"/>
    <col min="18" max="20" width="5.85546875" customWidth="1"/>
    <col min="21" max="21" width="9.140625" customWidth="1"/>
    <col min="22" max="23" width="7.5703125" customWidth="1"/>
  </cols>
  <sheetData>
    <row r="3" spans="1:26" ht="21.75" thickBot="1">
      <c r="A3" s="82" t="s">
        <v>140</v>
      </c>
      <c r="B3" s="3"/>
      <c r="C3" s="3"/>
      <c r="D3" s="3"/>
      <c r="E3" s="3"/>
      <c r="F3" s="3"/>
    </row>
    <row r="4" spans="1:26" ht="54" customHeight="1" thickBot="1">
      <c r="A4" s="6" t="s">
        <v>83</v>
      </c>
      <c r="B4" s="119" t="s">
        <v>130</v>
      </c>
      <c r="C4" s="120"/>
      <c r="D4" s="120"/>
      <c r="E4" s="120"/>
      <c r="F4" s="121"/>
      <c r="G4" s="116" t="s">
        <v>55</v>
      </c>
      <c r="H4" s="117"/>
      <c r="I4" s="118"/>
      <c r="J4" s="125" t="s">
        <v>132</v>
      </c>
      <c r="K4" s="126"/>
      <c r="L4" s="126"/>
      <c r="M4" s="126"/>
      <c r="N4" s="126"/>
      <c r="O4" s="126"/>
      <c r="P4" s="126"/>
      <c r="Q4" s="126"/>
      <c r="R4" s="127"/>
      <c r="S4" s="122" t="s">
        <v>131</v>
      </c>
      <c r="T4" s="123"/>
      <c r="U4" s="123"/>
      <c r="V4" s="123"/>
      <c r="W4" s="124"/>
      <c r="X4" s="9"/>
      <c r="Y4" s="9"/>
      <c r="Z4" s="9"/>
    </row>
    <row r="5" spans="1:26" ht="70.5" customHeight="1" thickBot="1">
      <c r="A5" s="114" t="s">
        <v>0</v>
      </c>
      <c r="B5" s="59" t="s">
        <v>184</v>
      </c>
      <c r="C5" s="59" t="s">
        <v>218</v>
      </c>
      <c r="D5" s="59" t="s">
        <v>185</v>
      </c>
      <c r="E5" s="59" t="s">
        <v>186</v>
      </c>
      <c r="F5" s="59" t="s">
        <v>169</v>
      </c>
      <c r="G5" s="25"/>
      <c r="H5" s="25"/>
      <c r="I5" s="59"/>
      <c r="J5" s="67" t="s">
        <v>219</v>
      </c>
      <c r="K5" s="29" t="s">
        <v>187</v>
      </c>
      <c r="L5" s="62" t="s">
        <v>211</v>
      </c>
      <c r="M5" s="48" t="s">
        <v>188</v>
      </c>
      <c r="N5" s="29" t="s">
        <v>189</v>
      </c>
      <c r="O5" s="26" t="s">
        <v>169</v>
      </c>
      <c r="P5" s="26" t="s">
        <v>59</v>
      </c>
      <c r="Q5" s="29"/>
      <c r="R5" s="26"/>
      <c r="S5" s="26"/>
      <c r="T5" s="26"/>
      <c r="U5" s="29"/>
      <c r="V5" s="60"/>
      <c r="W5" s="39"/>
      <c r="X5" s="32"/>
      <c r="Y5" s="33" t="s">
        <v>29</v>
      </c>
      <c r="Z5" s="34" t="s">
        <v>30</v>
      </c>
    </row>
    <row r="6" spans="1:26" ht="40.5" customHeight="1" thickBot="1">
      <c r="A6" s="128"/>
      <c r="B6" s="57">
        <v>220</v>
      </c>
      <c r="C6" s="57">
        <v>40</v>
      </c>
      <c r="D6" s="57">
        <v>10</v>
      </c>
      <c r="E6" s="57">
        <v>200</v>
      </c>
      <c r="F6" s="42">
        <v>50</v>
      </c>
      <c r="G6" s="61"/>
      <c r="H6" s="56"/>
      <c r="I6" s="58"/>
      <c r="J6" s="77">
        <v>60</v>
      </c>
      <c r="K6" s="11">
        <v>200</v>
      </c>
      <c r="L6" s="63">
        <v>100</v>
      </c>
      <c r="M6" s="49">
        <v>150</v>
      </c>
      <c r="N6" s="10">
        <v>200</v>
      </c>
      <c r="O6" s="10">
        <v>40</v>
      </c>
      <c r="P6" s="10">
        <v>30</v>
      </c>
      <c r="Q6" s="10"/>
      <c r="R6" s="10"/>
      <c r="S6" s="10"/>
      <c r="T6" s="10"/>
      <c r="U6" s="12"/>
      <c r="V6" s="57"/>
      <c r="W6" s="23"/>
      <c r="X6" s="35" t="s">
        <v>18</v>
      </c>
      <c r="Y6" s="1" t="s">
        <v>17</v>
      </c>
      <c r="Z6" s="36">
        <v>1</v>
      </c>
    </row>
    <row r="7" spans="1:26">
      <c r="A7" s="7" t="s">
        <v>16</v>
      </c>
      <c r="B7" s="13"/>
      <c r="C7" s="14"/>
      <c r="D7" s="14"/>
      <c r="E7" s="14"/>
      <c r="F7" s="14">
        <v>50</v>
      </c>
      <c r="G7" s="1"/>
      <c r="H7" s="5"/>
      <c r="I7" s="14"/>
      <c r="J7" s="5"/>
      <c r="K7" s="15"/>
      <c r="L7" s="15"/>
      <c r="M7" s="15"/>
      <c r="N7" s="16"/>
      <c r="O7" s="16">
        <v>40</v>
      </c>
      <c r="P7" s="8"/>
      <c r="Q7" s="8"/>
      <c r="R7" s="16"/>
      <c r="S7" s="16"/>
      <c r="T7" s="16"/>
      <c r="U7" s="5"/>
      <c r="V7" s="14"/>
      <c r="W7" s="16"/>
      <c r="X7" s="37">
        <f>SUM(B7:W7)</f>
        <v>90</v>
      </c>
      <c r="Y7" s="24">
        <f>X7/1000</f>
        <v>0.09</v>
      </c>
      <c r="Z7" s="38">
        <f>Y7*Z6</f>
        <v>0.09</v>
      </c>
    </row>
    <row r="8" spans="1:26">
      <c r="A8" s="7" t="s">
        <v>124</v>
      </c>
      <c r="B8" s="18"/>
      <c r="C8" s="19"/>
      <c r="D8" s="19"/>
      <c r="E8" s="19"/>
      <c r="F8" s="19"/>
      <c r="G8" s="1"/>
      <c r="H8" s="1"/>
      <c r="I8" s="19"/>
      <c r="J8" s="1"/>
      <c r="K8" s="7"/>
      <c r="L8" s="7"/>
      <c r="M8" s="7"/>
      <c r="N8" s="20"/>
      <c r="O8" s="20"/>
      <c r="P8" s="4">
        <v>30</v>
      </c>
      <c r="Q8" s="4"/>
      <c r="R8" s="20"/>
      <c r="S8" s="20"/>
      <c r="T8" s="20"/>
      <c r="U8" s="1"/>
      <c r="V8" s="19"/>
      <c r="W8" s="20"/>
      <c r="X8" s="37">
        <f t="shared" ref="X8:X71" si="0">SUM(B8:W8)</f>
        <v>30</v>
      </c>
      <c r="Y8" s="24">
        <f t="shared" ref="Y8:Y71" si="1">X8/1000</f>
        <v>0.03</v>
      </c>
      <c r="Z8" s="38">
        <f>Y8*Z6</f>
        <v>0.03</v>
      </c>
    </row>
    <row r="9" spans="1:26">
      <c r="A9" s="53" t="s">
        <v>3</v>
      </c>
      <c r="B9" s="18">
        <v>5</v>
      </c>
      <c r="C9" s="19"/>
      <c r="D9" s="19">
        <v>10</v>
      </c>
      <c r="E9" s="19"/>
      <c r="F9" s="19"/>
      <c r="G9" s="1"/>
      <c r="H9" s="1"/>
      <c r="I9" s="19"/>
      <c r="J9" s="1"/>
      <c r="K9" s="7"/>
      <c r="L9" s="7"/>
      <c r="M9" s="7">
        <v>3.8</v>
      </c>
      <c r="N9" s="20"/>
      <c r="O9" s="20"/>
      <c r="P9" s="4"/>
      <c r="Q9" s="4"/>
      <c r="R9" s="20"/>
      <c r="S9" s="20"/>
      <c r="T9" s="20"/>
      <c r="U9" s="1"/>
      <c r="V9" s="19"/>
      <c r="W9" s="20"/>
      <c r="X9" s="37">
        <f t="shared" si="0"/>
        <v>18.8</v>
      </c>
      <c r="Y9" s="24">
        <f t="shared" si="1"/>
        <v>1.8800000000000001E-2</v>
      </c>
      <c r="Z9" s="38">
        <f>Y9*Z6</f>
        <v>1.8800000000000001E-2</v>
      </c>
    </row>
    <row r="10" spans="1:26">
      <c r="A10" s="53" t="s">
        <v>7</v>
      </c>
      <c r="B10" s="18"/>
      <c r="C10" s="19"/>
      <c r="D10" s="19"/>
      <c r="E10" s="19"/>
      <c r="F10" s="19"/>
      <c r="G10" s="1"/>
      <c r="H10" s="1"/>
      <c r="I10" s="19"/>
      <c r="J10" s="1">
        <v>3</v>
      </c>
      <c r="K10" s="7">
        <v>2</v>
      </c>
      <c r="L10" s="7">
        <v>2</v>
      </c>
      <c r="M10" s="7"/>
      <c r="N10" s="20"/>
      <c r="O10" s="20"/>
      <c r="P10" s="4"/>
      <c r="Q10" s="4"/>
      <c r="R10" s="20"/>
      <c r="S10" s="20"/>
      <c r="T10" s="20"/>
      <c r="U10" s="1"/>
      <c r="V10" s="19"/>
      <c r="W10" s="20"/>
      <c r="X10" s="37">
        <f t="shared" si="0"/>
        <v>7</v>
      </c>
      <c r="Y10" s="24">
        <f t="shared" si="1"/>
        <v>7.0000000000000001E-3</v>
      </c>
      <c r="Z10" s="38">
        <f>Y10*Z6</f>
        <v>7.0000000000000001E-3</v>
      </c>
    </row>
    <row r="11" spans="1:26">
      <c r="A11" s="53" t="s">
        <v>1</v>
      </c>
      <c r="B11" s="18">
        <v>100</v>
      </c>
      <c r="C11" s="19"/>
      <c r="D11" s="19"/>
      <c r="E11" s="19"/>
      <c r="F11" s="19"/>
      <c r="G11" s="1"/>
      <c r="H11" s="1"/>
      <c r="I11" s="19"/>
      <c r="J11" s="1"/>
      <c r="K11" s="7"/>
      <c r="L11" s="7"/>
      <c r="M11" s="7"/>
      <c r="N11" s="20"/>
      <c r="O11" s="20"/>
      <c r="P11" s="4"/>
      <c r="Q11" s="4"/>
      <c r="R11" s="20"/>
      <c r="S11" s="20"/>
      <c r="T11" s="20"/>
      <c r="U11" s="1"/>
      <c r="V11" s="19"/>
      <c r="W11" s="20"/>
      <c r="X11" s="37">
        <f t="shared" si="0"/>
        <v>100</v>
      </c>
      <c r="Y11" s="24">
        <f t="shared" si="1"/>
        <v>0.1</v>
      </c>
      <c r="Z11" s="38">
        <f>Y11*Z6</f>
        <v>0.1</v>
      </c>
    </row>
    <row r="12" spans="1:26">
      <c r="A12" s="53" t="s">
        <v>2</v>
      </c>
      <c r="B12" s="18">
        <v>6</v>
      </c>
      <c r="C12" s="19"/>
      <c r="D12" s="19"/>
      <c r="E12" s="19">
        <v>7</v>
      </c>
      <c r="F12" s="19"/>
      <c r="G12" s="1"/>
      <c r="H12" s="1"/>
      <c r="I12" s="19"/>
      <c r="J12" s="1"/>
      <c r="K12" s="7"/>
      <c r="L12" s="7"/>
      <c r="M12" s="7"/>
      <c r="N12" s="20">
        <v>7</v>
      </c>
      <c r="O12" s="20"/>
      <c r="P12" s="4"/>
      <c r="Q12" s="4"/>
      <c r="R12" s="20"/>
      <c r="S12" s="20"/>
      <c r="T12" s="20"/>
      <c r="U12" s="1"/>
      <c r="V12" s="19"/>
      <c r="W12" s="20"/>
      <c r="X12" s="37">
        <f t="shared" si="0"/>
        <v>20</v>
      </c>
      <c r="Y12" s="24">
        <f t="shared" si="1"/>
        <v>0.02</v>
      </c>
      <c r="Z12" s="38">
        <f>Y12*Z6</f>
        <v>0.02</v>
      </c>
    </row>
    <row r="13" spans="1:26">
      <c r="A13" s="53" t="s">
        <v>10</v>
      </c>
      <c r="B13" s="18">
        <v>0.6</v>
      </c>
      <c r="C13" s="19"/>
      <c r="D13" s="19"/>
      <c r="E13" s="19"/>
      <c r="F13" s="19"/>
      <c r="G13" s="1"/>
      <c r="H13" s="1"/>
      <c r="I13" s="19"/>
      <c r="J13" s="1"/>
      <c r="K13" s="7">
        <v>0.6</v>
      </c>
      <c r="L13" s="7"/>
      <c r="M13" s="7">
        <v>1</v>
      </c>
      <c r="N13" s="20"/>
      <c r="O13" s="20"/>
      <c r="P13" s="4"/>
      <c r="Q13" s="4"/>
      <c r="R13" s="20"/>
      <c r="S13" s="20"/>
      <c r="T13" s="20"/>
      <c r="U13" s="1"/>
      <c r="V13" s="19"/>
      <c r="W13" s="20"/>
      <c r="X13" s="37">
        <f t="shared" si="0"/>
        <v>2.2000000000000002</v>
      </c>
      <c r="Y13" s="24">
        <f t="shared" si="1"/>
        <v>2.2000000000000001E-3</v>
      </c>
      <c r="Z13" s="38">
        <f>Y13*Z6</f>
        <v>2.2000000000000001E-3</v>
      </c>
    </row>
    <row r="14" spans="1:26">
      <c r="A14" s="53" t="s">
        <v>87</v>
      </c>
      <c r="B14" s="18"/>
      <c r="C14" s="19"/>
      <c r="D14" s="19"/>
      <c r="E14" s="19">
        <v>1</v>
      </c>
      <c r="F14" s="19"/>
      <c r="G14" s="1"/>
      <c r="H14" s="1"/>
      <c r="I14" s="19"/>
      <c r="J14" s="1"/>
      <c r="K14" s="7"/>
      <c r="L14" s="7"/>
      <c r="M14" s="7"/>
      <c r="N14" s="20"/>
      <c r="O14" s="20"/>
      <c r="P14" s="4"/>
      <c r="Q14" s="4"/>
      <c r="R14" s="20"/>
      <c r="S14" s="20"/>
      <c r="T14" s="20"/>
      <c r="U14" s="1"/>
      <c r="V14" s="19"/>
      <c r="W14" s="20"/>
      <c r="X14" s="37">
        <f t="shared" si="0"/>
        <v>1</v>
      </c>
      <c r="Y14" s="24">
        <f t="shared" si="1"/>
        <v>1E-3</v>
      </c>
      <c r="Z14" s="38">
        <f>Y14*Z6</f>
        <v>1E-3</v>
      </c>
    </row>
    <row r="15" spans="1:26">
      <c r="A15" s="53" t="s">
        <v>88</v>
      </c>
      <c r="B15" s="18"/>
      <c r="C15" s="19"/>
      <c r="D15" s="19"/>
      <c r="E15" s="19"/>
      <c r="F15" s="19"/>
      <c r="G15" s="1"/>
      <c r="H15" s="1"/>
      <c r="I15" s="19"/>
      <c r="J15" s="1"/>
      <c r="K15" s="7"/>
      <c r="L15" s="7"/>
      <c r="M15" s="7"/>
      <c r="N15" s="20"/>
      <c r="O15" s="20"/>
      <c r="P15" s="4"/>
      <c r="Q15" s="4"/>
      <c r="R15" s="20"/>
      <c r="S15" s="20"/>
      <c r="T15" s="20"/>
      <c r="U15" s="1"/>
      <c r="V15" s="19"/>
      <c r="W15" s="20"/>
      <c r="X15" s="37">
        <f t="shared" si="0"/>
        <v>0</v>
      </c>
      <c r="Y15" s="24">
        <f t="shared" si="1"/>
        <v>0</v>
      </c>
      <c r="Z15" s="38">
        <f>Y15*Z6</f>
        <v>0</v>
      </c>
    </row>
    <row r="16" spans="1:26">
      <c r="A16" s="53" t="s">
        <v>5</v>
      </c>
      <c r="B16" s="18"/>
      <c r="C16" s="19"/>
      <c r="D16" s="19"/>
      <c r="E16" s="19"/>
      <c r="F16" s="19"/>
      <c r="G16" s="1"/>
      <c r="H16" s="1"/>
      <c r="I16" s="19"/>
      <c r="J16" s="1"/>
      <c r="K16" s="7"/>
      <c r="L16" s="7"/>
      <c r="M16" s="7"/>
      <c r="N16" s="20"/>
      <c r="O16" s="20"/>
      <c r="P16" s="4"/>
      <c r="Q16" s="4"/>
      <c r="R16" s="20"/>
      <c r="S16" s="20"/>
      <c r="T16" s="20"/>
      <c r="U16" s="1"/>
      <c r="V16" s="19"/>
      <c r="W16" s="20"/>
      <c r="X16" s="37">
        <f t="shared" si="0"/>
        <v>0</v>
      </c>
      <c r="Y16" s="24">
        <f t="shared" si="1"/>
        <v>0</v>
      </c>
      <c r="Z16" s="38">
        <f>Y16*Z6</f>
        <v>0</v>
      </c>
    </row>
    <row r="17" spans="1:26">
      <c r="A17" s="53" t="s">
        <v>89</v>
      </c>
      <c r="B17" s="18"/>
      <c r="C17" s="19"/>
      <c r="D17" s="19"/>
      <c r="E17" s="19"/>
      <c r="F17" s="19"/>
      <c r="G17" s="1"/>
      <c r="H17" s="1"/>
      <c r="I17" s="19"/>
      <c r="J17" s="1"/>
      <c r="K17" s="7"/>
      <c r="L17" s="7"/>
      <c r="M17" s="7"/>
      <c r="N17" s="20"/>
      <c r="O17" s="20"/>
      <c r="P17" s="4"/>
      <c r="Q17" s="4"/>
      <c r="R17" s="20"/>
      <c r="S17" s="20"/>
      <c r="T17" s="20"/>
      <c r="U17" s="1"/>
      <c r="V17" s="19"/>
      <c r="W17" s="20"/>
      <c r="X17" s="37">
        <f t="shared" si="0"/>
        <v>0</v>
      </c>
      <c r="Y17" s="24">
        <f>X17</f>
        <v>0</v>
      </c>
      <c r="Z17" s="38">
        <f>Y17*Z6</f>
        <v>0</v>
      </c>
    </row>
    <row r="18" spans="1:26">
      <c r="A18" s="53" t="s">
        <v>90</v>
      </c>
      <c r="B18" s="18"/>
      <c r="C18" s="19"/>
      <c r="D18" s="19"/>
      <c r="E18" s="19"/>
      <c r="F18" s="19"/>
      <c r="G18" s="1"/>
      <c r="H18" s="1"/>
      <c r="I18" s="19"/>
      <c r="J18" s="1"/>
      <c r="K18" s="7"/>
      <c r="L18" s="7"/>
      <c r="M18" s="7"/>
      <c r="N18" s="20"/>
      <c r="O18" s="20"/>
      <c r="P18" s="4"/>
      <c r="Q18" s="4"/>
      <c r="R18" s="20"/>
      <c r="S18" s="20"/>
      <c r="T18" s="20"/>
      <c r="U18" s="1"/>
      <c r="V18" s="19"/>
      <c r="W18" s="20"/>
      <c r="X18" s="37">
        <f t="shared" si="0"/>
        <v>0</v>
      </c>
      <c r="Y18" s="24">
        <f t="shared" si="1"/>
        <v>0</v>
      </c>
      <c r="Z18" s="38">
        <f>Y18*Z6</f>
        <v>0</v>
      </c>
    </row>
    <row r="19" spans="1:26">
      <c r="A19" s="53" t="s">
        <v>91</v>
      </c>
      <c r="B19" s="21"/>
      <c r="C19" s="22"/>
      <c r="D19" s="22"/>
      <c r="E19" s="22"/>
      <c r="F19" s="22"/>
      <c r="G19" s="1"/>
      <c r="H19" s="1"/>
      <c r="I19" s="22"/>
      <c r="J19" s="1"/>
      <c r="K19" s="7"/>
      <c r="L19" s="7"/>
      <c r="M19" s="7"/>
      <c r="N19" s="20"/>
      <c r="O19" s="20"/>
      <c r="P19" s="4"/>
      <c r="Q19" s="4"/>
      <c r="R19" s="20"/>
      <c r="S19" s="20"/>
      <c r="T19" s="20"/>
      <c r="U19" s="1"/>
      <c r="V19" s="22"/>
      <c r="W19" s="20"/>
      <c r="X19" s="37">
        <f t="shared" si="0"/>
        <v>0</v>
      </c>
      <c r="Y19" s="24">
        <f t="shared" si="1"/>
        <v>0</v>
      </c>
      <c r="Z19" s="38">
        <f>Y19*Z6</f>
        <v>0</v>
      </c>
    </row>
    <row r="20" spans="1:26">
      <c r="A20" s="53" t="s">
        <v>12</v>
      </c>
      <c r="B20" s="21"/>
      <c r="C20" s="22"/>
      <c r="D20" s="22"/>
      <c r="E20" s="22"/>
      <c r="F20" s="22"/>
      <c r="G20" s="1"/>
      <c r="H20" s="1"/>
      <c r="I20" s="22"/>
      <c r="J20" s="1"/>
      <c r="K20" s="7"/>
      <c r="L20" s="7"/>
      <c r="M20" s="7"/>
      <c r="N20" s="20"/>
      <c r="O20" s="20"/>
      <c r="P20" s="4"/>
      <c r="Q20" s="4"/>
      <c r="R20" s="20"/>
      <c r="S20" s="20"/>
      <c r="T20" s="20"/>
      <c r="U20" s="1"/>
      <c r="V20" s="22"/>
      <c r="W20" s="20"/>
      <c r="X20" s="37">
        <f t="shared" si="0"/>
        <v>0</v>
      </c>
      <c r="Y20" s="24">
        <f t="shared" si="1"/>
        <v>0</v>
      </c>
      <c r="Z20" s="38">
        <f>Y20*Z6</f>
        <v>0</v>
      </c>
    </row>
    <row r="21" spans="1:26">
      <c r="A21" s="53" t="s">
        <v>92</v>
      </c>
      <c r="B21" s="7"/>
      <c r="C21" s="7"/>
      <c r="D21" s="7"/>
      <c r="E21" s="7"/>
      <c r="F21" s="7"/>
      <c r="G21" s="1"/>
      <c r="H21" s="1"/>
      <c r="I21" s="7"/>
      <c r="J21" s="1"/>
      <c r="K21" s="7"/>
      <c r="L21" s="7"/>
      <c r="M21" s="7"/>
      <c r="N21" s="20"/>
      <c r="O21" s="20"/>
      <c r="P21" s="4"/>
      <c r="Q21" s="4"/>
      <c r="R21" s="20"/>
      <c r="S21" s="20"/>
      <c r="T21" s="20"/>
      <c r="U21" s="1"/>
      <c r="V21" s="7"/>
      <c r="W21" s="20"/>
      <c r="X21" s="37">
        <f t="shared" si="0"/>
        <v>0</v>
      </c>
      <c r="Y21" s="24">
        <f t="shared" si="1"/>
        <v>0</v>
      </c>
      <c r="Z21" s="38">
        <f>Y21*Z6</f>
        <v>0</v>
      </c>
    </row>
    <row r="22" spans="1:26">
      <c r="A22" s="53" t="s">
        <v>14</v>
      </c>
      <c r="B22" s="2"/>
      <c r="C22" s="2"/>
      <c r="D22" s="2"/>
      <c r="E22" s="2"/>
      <c r="F22" s="2"/>
      <c r="G22" s="1"/>
      <c r="H22" s="1"/>
      <c r="I22" s="2"/>
      <c r="J22" s="1"/>
      <c r="K22" s="7"/>
      <c r="L22" s="7"/>
      <c r="M22" s="7"/>
      <c r="N22" s="20"/>
      <c r="O22" s="20"/>
      <c r="P22" s="4"/>
      <c r="Q22" s="4"/>
      <c r="R22" s="20"/>
      <c r="S22" s="20"/>
      <c r="T22" s="20"/>
      <c r="U22" s="1"/>
      <c r="V22" s="2"/>
      <c r="W22" s="20"/>
      <c r="X22" s="37">
        <f t="shared" si="0"/>
        <v>0</v>
      </c>
      <c r="Y22" s="24">
        <f t="shared" si="1"/>
        <v>0</v>
      </c>
      <c r="Z22" s="38">
        <f>Y22*Z6</f>
        <v>0</v>
      </c>
    </row>
    <row r="23" spans="1:26">
      <c r="A23" s="7" t="s">
        <v>8</v>
      </c>
      <c r="B23" s="7"/>
      <c r="C23" s="7"/>
      <c r="D23" s="7"/>
      <c r="E23" s="7"/>
      <c r="F23" s="7"/>
      <c r="G23" s="1"/>
      <c r="H23" s="1"/>
      <c r="I23" s="7"/>
      <c r="J23" s="1"/>
      <c r="K23" s="7"/>
      <c r="L23" s="7"/>
      <c r="M23" s="7"/>
      <c r="N23" s="20"/>
      <c r="O23" s="20"/>
      <c r="P23" s="4"/>
      <c r="Q23" s="4"/>
      <c r="R23" s="20"/>
      <c r="S23" s="20"/>
      <c r="T23" s="20"/>
      <c r="U23" s="1"/>
      <c r="V23" s="7"/>
      <c r="W23" s="20"/>
      <c r="X23" s="37">
        <f t="shared" si="0"/>
        <v>0</v>
      </c>
      <c r="Y23" s="24">
        <f t="shared" si="1"/>
        <v>0</v>
      </c>
      <c r="Z23" s="38">
        <f>Y23*Z6</f>
        <v>0</v>
      </c>
    </row>
    <row r="24" spans="1:26">
      <c r="A24" s="7" t="s">
        <v>93</v>
      </c>
      <c r="B24" s="7"/>
      <c r="C24" s="7"/>
      <c r="D24" s="7"/>
      <c r="E24" s="7"/>
      <c r="F24" s="7"/>
      <c r="G24" s="1"/>
      <c r="H24" s="1"/>
      <c r="I24" s="7"/>
      <c r="J24" s="1"/>
      <c r="K24" s="7"/>
      <c r="L24" s="7"/>
      <c r="M24" s="7"/>
      <c r="N24" s="20"/>
      <c r="O24" s="20"/>
      <c r="P24" s="4"/>
      <c r="Q24" s="4"/>
      <c r="R24" s="20"/>
      <c r="S24" s="20"/>
      <c r="T24" s="20"/>
      <c r="U24" s="1"/>
      <c r="V24" s="7"/>
      <c r="W24" s="20"/>
      <c r="X24" s="37">
        <f t="shared" si="0"/>
        <v>0</v>
      </c>
      <c r="Y24" s="24">
        <f t="shared" si="1"/>
        <v>0</v>
      </c>
      <c r="Z24" s="38">
        <f>Y24*Z6</f>
        <v>0</v>
      </c>
    </row>
    <row r="25" spans="1:26">
      <c r="A25" s="7" t="s">
        <v>31</v>
      </c>
      <c r="B25" s="7"/>
      <c r="C25" s="7"/>
      <c r="D25" s="7"/>
      <c r="E25" s="7"/>
      <c r="F25" s="7"/>
      <c r="G25" s="1"/>
      <c r="H25" s="1"/>
      <c r="I25" s="7"/>
      <c r="J25" s="1"/>
      <c r="K25" s="7"/>
      <c r="L25" s="7"/>
      <c r="M25" s="7"/>
      <c r="N25" s="20"/>
      <c r="O25" s="20"/>
      <c r="P25" s="4"/>
      <c r="Q25" s="4"/>
      <c r="R25" s="20"/>
      <c r="S25" s="20"/>
      <c r="T25" s="20"/>
      <c r="U25" s="1"/>
      <c r="V25" s="7"/>
      <c r="W25" s="20"/>
      <c r="X25" s="37">
        <f t="shared" si="0"/>
        <v>0</v>
      </c>
      <c r="Y25" s="24">
        <f t="shared" si="1"/>
        <v>0</v>
      </c>
      <c r="Z25" s="38">
        <f>Y25*Z6</f>
        <v>0</v>
      </c>
    </row>
    <row r="26" spans="1:26">
      <c r="A26" s="7" t="s">
        <v>32</v>
      </c>
      <c r="B26" s="7">
        <v>28</v>
      </c>
      <c r="C26" s="7"/>
      <c r="D26" s="7"/>
      <c r="E26" s="7"/>
      <c r="F26" s="7"/>
      <c r="G26" s="1"/>
      <c r="H26" s="1"/>
      <c r="I26" s="7"/>
      <c r="J26" s="1"/>
      <c r="K26" s="7"/>
      <c r="L26" s="7"/>
      <c r="M26" s="7"/>
      <c r="N26" s="20"/>
      <c r="O26" s="20"/>
      <c r="P26" s="4"/>
      <c r="Q26" s="4"/>
      <c r="R26" s="20"/>
      <c r="S26" s="20"/>
      <c r="T26" s="20"/>
      <c r="U26" s="1"/>
      <c r="V26" s="7"/>
      <c r="W26" s="20"/>
      <c r="X26" s="37">
        <f t="shared" si="0"/>
        <v>28</v>
      </c>
      <c r="Y26" s="24">
        <f t="shared" si="1"/>
        <v>2.8000000000000001E-2</v>
      </c>
      <c r="Z26" s="38">
        <f>Y26*Z6</f>
        <v>2.8000000000000001E-2</v>
      </c>
    </row>
    <row r="27" spans="1:26">
      <c r="A27" s="7" t="s">
        <v>33</v>
      </c>
      <c r="B27" s="7"/>
      <c r="C27" s="7"/>
      <c r="D27" s="7"/>
      <c r="E27" s="7"/>
      <c r="F27" s="7"/>
      <c r="G27" s="1"/>
      <c r="H27" s="1"/>
      <c r="I27" s="7"/>
      <c r="J27" s="1"/>
      <c r="K27" s="7"/>
      <c r="L27" s="7"/>
      <c r="M27" s="7"/>
      <c r="N27" s="20"/>
      <c r="O27" s="20"/>
      <c r="P27" s="4"/>
      <c r="Q27" s="4"/>
      <c r="R27" s="20"/>
      <c r="S27" s="20"/>
      <c r="T27" s="20"/>
      <c r="U27" s="1"/>
      <c r="V27" s="7"/>
      <c r="W27" s="20"/>
      <c r="X27" s="37">
        <f t="shared" si="0"/>
        <v>0</v>
      </c>
      <c r="Y27" s="24">
        <f t="shared" si="1"/>
        <v>0</v>
      </c>
      <c r="Z27" s="38">
        <f>Y27*Z6</f>
        <v>0</v>
      </c>
    </row>
    <row r="28" spans="1:26">
      <c r="A28" s="7" t="s">
        <v>34</v>
      </c>
      <c r="B28" s="7"/>
      <c r="C28" s="7"/>
      <c r="D28" s="7"/>
      <c r="E28" s="7"/>
      <c r="F28" s="7"/>
      <c r="G28" s="1"/>
      <c r="H28" s="1"/>
      <c r="I28" s="7"/>
      <c r="J28" s="1"/>
      <c r="K28" s="7"/>
      <c r="L28" s="7"/>
      <c r="M28" s="7"/>
      <c r="N28" s="20"/>
      <c r="O28" s="20"/>
      <c r="P28" s="4"/>
      <c r="Q28" s="4"/>
      <c r="R28" s="20"/>
      <c r="S28" s="20"/>
      <c r="T28" s="20"/>
      <c r="U28" s="1"/>
      <c r="V28" s="7"/>
      <c r="W28" s="20"/>
      <c r="X28" s="37">
        <f t="shared" si="0"/>
        <v>0</v>
      </c>
      <c r="Y28" s="24">
        <f t="shared" si="1"/>
        <v>0</v>
      </c>
      <c r="Z28" s="38">
        <f>Y28*Z6</f>
        <v>0</v>
      </c>
    </row>
    <row r="29" spans="1:26">
      <c r="A29" s="7" t="s">
        <v>35</v>
      </c>
      <c r="B29" s="7"/>
      <c r="C29" s="7"/>
      <c r="D29" s="7"/>
      <c r="E29" s="7"/>
      <c r="F29" s="7"/>
      <c r="G29" s="1"/>
      <c r="H29" s="1"/>
      <c r="I29" s="7"/>
      <c r="J29" s="1"/>
      <c r="K29" s="7"/>
      <c r="L29" s="7"/>
      <c r="M29" s="7"/>
      <c r="N29" s="20"/>
      <c r="O29" s="20"/>
      <c r="P29" s="4"/>
      <c r="Q29" s="4"/>
      <c r="R29" s="20"/>
      <c r="S29" s="20"/>
      <c r="T29" s="20"/>
      <c r="U29" s="1"/>
      <c r="V29" s="7"/>
      <c r="W29" s="20"/>
      <c r="X29" s="37">
        <f t="shared" si="0"/>
        <v>0</v>
      </c>
      <c r="Y29" s="24">
        <f t="shared" si="1"/>
        <v>0</v>
      </c>
      <c r="Z29" s="38">
        <f>Y29*Z6</f>
        <v>0</v>
      </c>
    </row>
    <row r="30" spans="1:26">
      <c r="A30" s="7" t="s">
        <v>36</v>
      </c>
      <c r="B30" s="7"/>
      <c r="C30" s="7"/>
      <c r="D30" s="7"/>
      <c r="E30" s="7"/>
      <c r="F30" s="7"/>
      <c r="G30" s="1"/>
      <c r="H30" s="1"/>
      <c r="I30" s="7"/>
      <c r="J30" s="1"/>
      <c r="K30" s="7"/>
      <c r="L30" s="7"/>
      <c r="M30" s="7"/>
      <c r="N30" s="20"/>
      <c r="O30" s="20"/>
      <c r="P30" s="4"/>
      <c r="Q30" s="4"/>
      <c r="R30" s="20"/>
      <c r="S30" s="20"/>
      <c r="T30" s="20"/>
      <c r="U30" s="1"/>
      <c r="V30" s="7"/>
      <c r="W30" s="20"/>
      <c r="X30" s="37">
        <f t="shared" si="0"/>
        <v>0</v>
      </c>
      <c r="Y30" s="24">
        <f t="shared" si="1"/>
        <v>0</v>
      </c>
      <c r="Z30" s="38">
        <f>Y30*Z6</f>
        <v>0</v>
      </c>
    </row>
    <row r="31" spans="1:26">
      <c r="A31" s="7" t="s">
        <v>37</v>
      </c>
      <c r="B31" s="7"/>
      <c r="C31" s="7"/>
      <c r="D31" s="7"/>
      <c r="E31" s="7"/>
      <c r="F31" s="7"/>
      <c r="G31" s="1"/>
      <c r="H31" s="1"/>
      <c r="I31" s="7"/>
      <c r="J31" s="1"/>
      <c r="K31" s="7"/>
      <c r="L31" s="7"/>
      <c r="M31" s="7"/>
      <c r="N31" s="20"/>
      <c r="O31" s="20"/>
      <c r="P31" s="4"/>
      <c r="Q31" s="4"/>
      <c r="R31" s="20"/>
      <c r="S31" s="20"/>
      <c r="T31" s="20"/>
      <c r="U31" s="1"/>
      <c r="V31" s="7"/>
      <c r="W31" s="20"/>
      <c r="X31" s="37">
        <f t="shared" si="0"/>
        <v>0</v>
      </c>
      <c r="Y31" s="24">
        <f t="shared" si="1"/>
        <v>0</v>
      </c>
      <c r="Z31" s="38">
        <f>Y31*Z6</f>
        <v>0</v>
      </c>
    </row>
    <row r="32" spans="1:26">
      <c r="A32" s="7" t="s">
        <v>38</v>
      </c>
      <c r="B32" s="7"/>
      <c r="C32" s="7"/>
      <c r="D32" s="7"/>
      <c r="E32" s="7"/>
      <c r="F32" s="7"/>
      <c r="G32" s="1"/>
      <c r="H32" s="1"/>
      <c r="I32" s="7"/>
      <c r="J32" s="1"/>
      <c r="K32" s="7"/>
      <c r="L32" s="7"/>
      <c r="M32" s="7"/>
      <c r="N32" s="20"/>
      <c r="O32" s="20"/>
      <c r="P32" s="4"/>
      <c r="Q32" s="4"/>
      <c r="R32" s="20"/>
      <c r="S32" s="20"/>
      <c r="T32" s="20"/>
      <c r="U32" s="1"/>
      <c r="V32" s="7"/>
      <c r="W32" s="20"/>
      <c r="X32" s="37">
        <f t="shared" si="0"/>
        <v>0</v>
      </c>
      <c r="Y32" s="24">
        <f t="shared" si="1"/>
        <v>0</v>
      </c>
      <c r="Z32" s="38">
        <f>Y32*Z6</f>
        <v>0</v>
      </c>
    </row>
    <row r="33" spans="1:26">
      <c r="A33" s="7" t="s">
        <v>43</v>
      </c>
      <c r="B33" s="7"/>
      <c r="C33" s="7"/>
      <c r="D33" s="7"/>
      <c r="E33" s="7"/>
      <c r="F33" s="7"/>
      <c r="G33" s="1"/>
      <c r="H33" s="1"/>
      <c r="I33" s="7"/>
      <c r="J33" s="1"/>
      <c r="K33" s="7"/>
      <c r="L33" s="7"/>
      <c r="M33" s="7">
        <v>63</v>
      </c>
      <c r="N33" s="20"/>
      <c r="O33" s="20"/>
      <c r="P33" s="4"/>
      <c r="Q33" s="4"/>
      <c r="R33" s="20"/>
      <c r="S33" s="20"/>
      <c r="T33" s="20"/>
      <c r="U33" s="1"/>
      <c r="V33" s="7"/>
      <c r="W33" s="20"/>
      <c r="X33" s="37">
        <f t="shared" si="0"/>
        <v>63</v>
      </c>
      <c r="Y33" s="24">
        <f t="shared" si="1"/>
        <v>6.3E-2</v>
      </c>
      <c r="Z33" s="38">
        <f>Y33*Z6</f>
        <v>6.3E-2</v>
      </c>
    </row>
    <row r="34" spans="1:26">
      <c r="A34" s="7" t="s">
        <v>94</v>
      </c>
      <c r="B34" s="7"/>
      <c r="C34" s="7"/>
      <c r="D34" s="7"/>
      <c r="E34" s="7"/>
      <c r="F34" s="7"/>
      <c r="G34" s="1"/>
      <c r="H34" s="1"/>
      <c r="I34" s="7"/>
      <c r="J34" s="1"/>
      <c r="K34" s="7"/>
      <c r="L34" s="7"/>
      <c r="M34" s="7"/>
      <c r="N34" s="20"/>
      <c r="O34" s="20"/>
      <c r="P34" s="4"/>
      <c r="Q34" s="4"/>
      <c r="R34" s="20"/>
      <c r="S34" s="20"/>
      <c r="T34" s="20"/>
      <c r="U34" s="1"/>
      <c r="V34" s="7"/>
      <c r="W34" s="20"/>
      <c r="X34" s="37">
        <f t="shared" si="0"/>
        <v>0</v>
      </c>
      <c r="Y34" s="24">
        <f t="shared" si="1"/>
        <v>0</v>
      </c>
      <c r="Z34" s="40">
        <f>Y34*Z6</f>
        <v>0</v>
      </c>
    </row>
    <row r="35" spans="1:26">
      <c r="A35" s="7" t="s">
        <v>95</v>
      </c>
      <c r="B35" s="7"/>
      <c r="C35" s="7"/>
      <c r="D35" s="7"/>
      <c r="E35" s="7"/>
      <c r="F35" s="7"/>
      <c r="G35" s="1"/>
      <c r="H35" s="1"/>
      <c r="I35" s="7"/>
      <c r="J35" s="1"/>
      <c r="K35" s="7"/>
      <c r="L35" s="7"/>
      <c r="M35" s="7"/>
      <c r="N35" s="20"/>
      <c r="O35" s="20"/>
      <c r="P35" s="4"/>
      <c r="Q35" s="4"/>
      <c r="R35" s="20"/>
      <c r="S35" s="20"/>
      <c r="T35" s="20"/>
      <c r="U35" s="1"/>
      <c r="V35" s="7"/>
      <c r="W35" s="20"/>
      <c r="X35" s="37">
        <f t="shared" si="0"/>
        <v>0</v>
      </c>
      <c r="Y35" s="24">
        <f t="shared" si="1"/>
        <v>0</v>
      </c>
      <c r="Z35" s="38">
        <f>Y35*Z6</f>
        <v>0</v>
      </c>
    </row>
    <row r="36" spans="1:26">
      <c r="A36" s="7" t="s">
        <v>39</v>
      </c>
      <c r="B36" s="7"/>
      <c r="C36" s="7"/>
      <c r="D36" s="7"/>
      <c r="E36" s="7"/>
      <c r="F36" s="7"/>
      <c r="G36" s="1"/>
      <c r="H36" s="1"/>
      <c r="I36" s="7"/>
      <c r="J36" s="1"/>
      <c r="K36" s="7"/>
      <c r="L36" s="7"/>
      <c r="M36" s="7"/>
      <c r="N36" s="20"/>
      <c r="O36" s="20"/>
      <c r="P36" s="4"/>
      <c r="Q36" s="4"/>
      <c r="R36" s="20"/>
      <c r="S36" s="20"/>
      <c r="T36" s="20"/>
      <c r="U36" s="1"/>
      <c r="V36" s="7"/>
      <c r="W36" s="20"/>
      <c r="X36" s="37">
        <f t="shared" si="0"/>
        <v>0</v>
      </c>
      <c r="Y36" s="24">
        <f t="shared" si="1"/>
        <v>0</v>
      </c>
      <c r="Z36" s="38">
        <f>Y36*Z6</f>
        <v>0</v>
      </c>
    </row>
    <row r="37" spans="1:26">
      <c r="A37" s="7" t="s">
        <v>85</v>
      </c>
      <c r="B37" s="7"/>
      <c r="C37" s="7"/>
      <c r="D37" s="7"/>
      <c r="E37" s="7"/>
      <c r="F37" s="7"/>
      <c r="G37" s="1"/>
      <c r="H37" s="1"/>
      <c r="I37" s="7"/>
      <c r="J37" s="1"/>
      <c r="K37" s="7"/>
      <c r="L37" s="7"/>
      <c r="M37" s="7"/>
      <c r="N37" s="20"/>
      <c r="O37" s="20"/>
      <c r="P37" s="4"/>
      <c r="Q37" s="4"/>
      <c r="R37" s="20"/>
      <c r="S37" s="20"/>
      <c r="T37" s="20"/>
      <c r="U37" s="1"/>
      <c r="V37" s="7"/>
      <c r="W37" s="20"/>
      <c r="X37" s="37">
        <f t="shared" si="0"/>
        <v>0</v>
      </c>
      <c r="Y37" s="24">
        <f t="shared" si="1"/>
        <v>0</v>
      </c>
      <c r="Z37" s="38">
        <f>Y37*Z6</f>
        <v>0</v>
      </c>
    </row>
    <row r="38" spans="1:26">
      <c r="A38" s="7" t="s">
        <v>96</v>
      </c>
      <c r="B38" s="7"/>
      <c r="C38" s="7"/>
      <c r="D38" s="7"/>
      <c r="E38" s="7"/>
      <c r="F38" s="7"/>
      <c r="G38" s="1"/>
      <c r="H38" s="1"/>
      <c r="I38" s="7"/>
      <c r="J38" s="1"/>
      <c r="K38" s="7"/>
      <c r="L38" s="7"/>
      <c r="M38" s="7"/>
      <c r="N38" s="20"/>
      <c r="O38" s="20"/>
      <c r="P38" s="4"/>
      <c r="Q38" s="4"/>
      <c r="R38" s="20"/>
      <c r="S38" s="20"/>
      <c r="T38" s="20"/>
      <c r="U38" s="1"/>
      <c r="V38" s="7"/>
      <c r="W38" s="20"/>
      <c r="X38" s="37">
        <f t="shared" si="0"/>
        <v>0</v>
      </c>
      <c r="Y38" s="24">
        <f t="shared" si="1"/>
        <v>0</v>
      </c>
      <c r="Z38" s="38">
        <f>Y38*Z6</f>
        <v>0</v>
      </c>
    </row>
    <row r="39" spans="1:26">
      <c r="A39" s="7" t="s">
        <v>41</v>
      </c>
      <c r="B39" s="7"/>
      <c r="C39" s="7"/>
      <c r="D39" s="7"/>
      <c r="E39" s="7"/>
      <c r="F39" s="7"/>
      <c r="G39" s="1"/>
      <c r="H39" s="1"/>
      <c r="I39" s="7"/>
      <c r="J39" s="1"/>
      <c r="K39" s="7"/>
      <c r="L39" s="7"/>
      <c r="M39" s="7"/>
      <c r="N39" s="20"/>
      <c r="O39" s="20"/>
      <c r="P39" s="4"/>
      <c r="Q39" s="4"/>
      <c r="R39" s="20"/>
      <c r="S39" s="20"/>
      <c r="T39" s="20"/>
      <c r="U39" s="1"/>
      <c r="V39" s="7"/>
      <c r="W39" s="20"/>
      <c r="X39" s="37">
        <f t="shared" si="0"/>
        <v>0</v>
      </c>
      <c r="Y39" s="24">
        <f t="shared" si="1"/>
        <v>0</v>
      </c>
      <c r="Z39" s="38">
        <f>Y39*Z6</f>
        <v>0</v>
      </c>
    </row>
    <row r="40" spans="1:26">
      <c r="A40" s="7" t="s">
        <v>125</v>
      </c>
      <c r="B40" s="7"/>
      <c r="C40" s="7"/>
      <c r="D40" s="7"/>
      <c r="E40" s="7"/>
      <c r="F40" s="7"/>
      <c r="G40" s="1"/>
      <c r="H40" s="1"/>
      <c r="I40" s="7"/>
      <c r="J40" s="1"/>
      <c r="K40" s="7"/>
      <c r="L40" s="7"/>
      <c r="M40" s="7"/>
      <c r="N40" s="20"/>
      <c r="O40" s="20"/>
      <c r="P40" s="4"/>
      <c r="Q40" s="4"/>
      <c r="R40" s="20"/>
      <c r="S40" s="20"/>
      <c r="T40" s="20"/>
      <c r="U40" s="1"/>
      <c r="V40" s="7"/>
      <c r="W40" s="20"/>
      <c r="X40" s="37">
        <f t="shared" si="0"/>
        <v>0</v>
      </c>
      <c r="Y40" s="24">
        <f t="shared" si="1"/>
        <v>0</v>
      </c>
      <c r="Z40" s="38">
        <f>Y40*Z6</f>
        <v>0</v>
      </c>
    </row>
    <row r="41" spans="1:26">
      <c r="A41" s="7" t="s">
        <v>11</v>
      </c>
      <c r="B41" s="7"/>
      <c r="C41" s="7"/>
      <c r="D41" s="7"/>
      <c r="E41" s="7"/>
      <c r="F41" s="7"/>
      <c r="G41" s="1"/>
      <c r="H41" s="1"/>
      <c r="I41" s="7"/>
      <c r="J41" s="1"/>
      <c r="K41" s="7"/>
      <c r="L41" s="7"/>
      <c r="M41" s="7"/>
      <c r="N41" s="20"/>
      <c r="O41" s="20"/>
      <c r="P41" s="4"/>
      <c r="Q41" s="4"/>
      <c r="R41" s="20"/>
      <c r="S41" s="20"/>
      <c r="T41" s="20"/>
      <c r="U41" s="1"/>
      <c r="V41" s="7"/>
      <c r="W41" s="20"/>
      <c r="X41" s="37">
        <f t="shared" si="0"/>
        <v>0</v>
      </c>
      <c r="Y41" s="24">
        <f t="shared" si="1"/>
        <v>0</v>
      </c>
      <c r="Z41" s="38">
        <f>Y41*Z6</f>
        <v>0</v>
      </c>
    </row>
    <row r="42" spans="1:26">
      <c r="A42" s="7" t="s">
        <v>40</v>
      </c>
      <c r="B42" s="7"/>
      <c r="C42" s="7"/>
      <c r="D42" s="7"/>
      <c r="E42" s="7"/>
      <c r="F42" s="7"/>
      <c r="G42" s="1"/>
      <c r="H42" s="1"/>
      <c r="I42" s="7"/>
      <c r="J42" s="1"/>
      <c r="K42" s="7"/>
      <c r="L42" s="7"/>
      <c r="M42" s="7"/>
      <c r="N42" s="20"/>
      <c r="O42" s="20"/>
      <c r="P42" s="4"/>
      <c r="Q42" s="4"/>
      <c r="R42" s="20"/>
      <c r="S42" s="20"/>
      <c r="T42" s="20"/>
      <c r="U42" s="1"/>
      <c r="V42" s="7"/>
      <c r="W42" s="20"/>
      <c r="X42" s="37">
        <f t="shared" si="0"/>
        <v>0</v>
      </c>
      <c r="Y42" s="24">
        <f t="shared" si="1"/>
        <v>0</v>
      </c>
      <c r="Z42" s="38">
        <f>Y42*Z6</f>
        <v>0</v>
      </c>
    </row>
    <row r="43" spans="1:26">
      <c r="A43" s="7" t="s">
        <v>42</v>
      </c>
      <c r="B43" s="7"/>
      <c r="C43" s="7"/>
      <c r="D43" s="7"/>
      <c r="E43" s="7"/>
      <c r="F43" s="7"/>
      <c r="G43" s="1"/>
      <c r="H43" s="1"/>
      <c r="I43" s="7"/>
      <c r="J43" s="1"/>
      <c r="K43" s="7"/>
      <c r="L43" s="7"/>
      <c r="M43" s="7"/>
      <c r="N43" s="20"/>
      <c r="O43" s="20"/>
      <c r="P43" s="4"/>
      <c r="Q43" s="4"/>
      <c r="R43" s="20"/>
      <c r="S43" s="20"/>
      <c r="T43" s="20"/>
      <c r="U43" s="1"/>
      <c r="V43" s="7"/>
      <c r="W43" s="20"/>
      <c r="X43" s="37">
        <f t="shared" si="0"/>
        <v>0</v>
      </c>
      <c r="Y43" s="24">
        <f t="shared" si="1"/>
        <v>0</v>
      </c>
      <c r="Z43" s="38">
        <f>Y43*Z6</f>
        <v>0</v>
      </c>
    </row>
    <row r="44" spans="1:26">
      <c r="A44" s="7" t="s">
        <v>97</v>
      </c>
      <c r="B44" s="7"/>
      <c r="C44" s="7"/>
      <c r="D44" s="7"/>
      <c r="E44" s="7"/>
      <c r="F44" s="7"/>
      <c r="G44" s="1"/>
      <c r="H44" s="1"/>
      <c r="I44" s="7"/>
      <c r="J44" s="1"/>
      <c r="K44" s="7"/>
      <c r="L44" s="7"/>
      <c r="M44" s="7"/>
      <c r="N44" s="20"/>
      <c r="O44" s="20"/>
      <c r="P44" s="4"/>
      <c r="Q44" s="4"/>
      <c r="R44" s="20"/>
      <c r="S44" s="20"/>
      <c r="T44" s="20"/>
      <c r="U44" s="1"/>
      <c r="V44" s="7"/>
      <c r="W44" s="20"/>
      <c r="X44" s="37">
        <f t="shared" si="0"/>
        <v>0</v>
      </c>
      <c r="Y44" s="24">
        <f t="shared" si="1"/>
        <v>0</v>
      </c>
      <c r="Z44" s="38">
        <f>Y44*Z6</f>
        <v>0</v>
      </c>
    </row>
    <row r="45" spans="1:26">
      <c r="A45" s="7" t="s">
        <v>98</v>
      </c>
      <c r="B45" s="7"/>
      <c r="C45" s="7"/>
      <c r="D45" s="7"/>
      <c r="E45" s="7"/>
      <c r="F45" s="7"/>
      <c r="G45" s="1"/>
      <c r="H45" s="1"/>
      <c r="I45" s="7"/>
      <c r="J45" s="1"/>
      <c r="K45" s="7"/>
      <c r="L45" s="7"/>
      <c r="M45" s="7"/>
      <c r="N45" s="20"/>
      <c r="O45" s="20"/>
      <c r="P45" s="4"/>
      <c r="Q45" s="4"/>
      <c r="R45" s="20"/>
      <c r="S45" s="20"/>
      <c r="T45" s="20"/>
      <c r="U45" s="1"/>
      <c r="V45" s="7"/>
      <c r="W45" s="20"/>
      <c r="X45" s="37">
        <f t="shared" si="0"/>
        <v>0</v>
      </c>
      <c r="Y45" s="24">
        <f t="shared" si="1"/>
        <v>0</v>
      </c>
      <c r="Z45" s="38">
        <f>Y45*Z6</f>
        <v>0</v>
      </c>
    </row>
    <row r="46" spans="1:26">
      <c r="A46" s="7" t="s">
        <v>99</v>
      </c>
      <c r="B46" s="7"/>
      <c r="C46" s="7"/>
      <c r="D46" s="7"/>
      <c r="E46" s="7"/>
      <c r="F46" s="7"/>
      <c r="G46" s="1"/>
      <c r="H46" s="1"/>
      <c r="I46" s="7"/>
      <c r="J46" s="1"/>
      <c r="K46" s="7"/>
      <c r="L46" s="7"/>
      <c r="M46" s="7"/>
      <c r="N46" s="20"/>
      <c r="O46" s="20"/>
      <c r="P46" s="4"/>
      <c r="Q46" s="4"/>
      <c r="R46" s="20"/>
      <c r="S46" s="20"/>
      <c r="T46" s="20"/>
      <c r="U46" s="1"/>
      <c r="V46" s="7"/>
      <c r="W46" s="20"/>
      <c r="X46" s="37">
        <f t="shared" si="0"/>
        <v>0</v>
      </c>
      <c r="Y46" s="24">
        <f t="shared" si="1"/>
        <v>0</v>
      </c>
      <c r="Z46" s="38">
        <f>Y46*Z6</f>
        <v>0</v>
      </c>
    </row>
    <row r="47" spans="1:26">
      <c r="A47" s="7" t="s">
        <v>100</v>
      </c>
      <c r="B47" s="7"/>
      <c r="C47" s="7"/>
      <c r="D47" s="7"/>
      <c r="E47" s="7"/>
      <c r="F47" s="7"/>
      <c r="G47" s="1"/>
      <c r="H47" s="1"/>
      <c r="I47" s="7"/>
      <c r="J47" s="1"/>
      <c r="K47" s="7"/>
      <c r="L47" s="7"/>
      <c r="M47" s="7"/>
      <c r="N47" s="20"/>
      <c r="O47" s="20"/>
      <c r="P47" s="4"/>
      <c r="Q47" s="4"/>
      <c r="R47" s="20"/>
      <c r="S47" s="20"/>
      <c r="T47" s="20"/>
      <c r="U47" s="1"/>
      <c r="V47" s="7"/>
      <c r="W47" s="20"/>
      <c r="X47" s="37">
        <f t="shared" si="0"/>
        <v>0</v>
      </c>
      <c r="Y47" s="24">
        <f t="shared" si="1"/>
        <v>0</v>
      </c>
      <c r="Z47" s="38">
        <f>Y47*Z6</f>
        <v>0</v>
      </c>
    </row>
    <row r="48" spans="1:26">
      <c r="A48" s="7" t="s">
        <v>101</v>
      </c>
      <c r="B48" s="7"/>
      <c r="C48" s="7"/>
      <c r="D48" s="7"/>
      <c r="E48" s="7"/>
      <c r="F48" s="7"/>
      <c r="G48" s="1"/>
      <c r="H48" s="1"/>
      <c r="I48" s="7"/>
      <c r="J48" s="1"/>
      <c r="K48" s="7"/>
      <c r="L48" s="7"/>
      <c r="M48" s="7"/>
      <c r="N48" s="20"/>
      <c r="O48" s="20"/>
      <c r="P48" s="4"/>
      <c r="Q48" s="4"/>
      <c r="R48" s="20"/>
      <c r="S48" s="20"/>
      <c r="T48" s="20"/>
      <c r="U48" s="1"/>
      <c r="V48" s="7"/>
      <c r="W48" s="20"/>
      <c r="X48" s="37">
        <f t="shared" si="0"/>
        <v>0</v>
      </c>
      <c r="Y48" s="24">
        <f t="shared" si="1"/>
        <v>0</v>
      </c>
      <c r="Z48" s="38">
        <f>Y48*Z6</f>
        <v>0</v>
      </c>
    </row>
    <row r="49" spans="1:26">
      <c r="A49" s="7" t="s">
        <v>102</v>
      </c>
      <c r="B49" s="7"/>
      <c r="C49" s="7"/>
      <c r="D49" s="7"/>
      <c r="E49" s="7"/>
      <c r="F49" s="7"/>
      <c r="G49" s="1"/>
      <c r="H49" s="1"/>
      <c r="I49" s="7"/>
      <c r="J49" s="1"/>
      <c r="K49" s="7"/>
      <c r="L49" s="7">
        <v>100</v>
      </c>
      <c r="M49" s="7"/>
      <c r="N49" s="20"/>
      <c r="O49" s="20"/>
      <c r="P49" s="4"/>
      <c r="Q49" s="4"/>
      <c r="R49" s="20"/>
      <c r="S49" s="20"/>
      <c r="T49" s="20"/>
      <c r="U49" s="1"/>
      <c r="V49" s="7"/>
      <c r="W49" s="20"/>
      <c r="X49" s="37">
        <f t="shared" si="0"/>
        <v>100</v>
      </c>
      <c r="Y49" s="24">
        <f t="shared" si="1"/>
        <v>0.1</v>
      </c>
      <c r="Z49" s="38">
        <f>Y49*Z6</f>
        <v>0.1</v>
      </c>
    </row>
    <row r="50" spans="1:26">
      <c r="A50" s="1" t="s">
        <v>145</v>
      </c>
      <c r="B50" s="7"/>
      <c r="C50" s="7"/>
      <c r="D50" s="7"/>
      <c r="E50" s="7"/>
      <c r="F50" s="7"/>
      <c r="G50" s="1"/>
      <c r="H50" s="1"/>
      <c r="I50" s="7"/>
      <c r="J50" s="1"/>
      <c r="K50" s="7"/>
      <c r="L50" s="7"/>
      <c r="M50" s="7"/>
      <c r="N50" s="20"/>
      <c r="O50" s="20"/>
      <c r="P50" s="4"/>
      <c r="Q50" s="4"/>
      <c r="R50" s="20"/>
      <c r="S50" s="20"/>
      <c r="T50" s="20"/>
      <c r="U50" s="1"/>
      <c r="V50" s="7"/>
      <c r="W50" s="20"/>
      <c r="X50" s="37">
        <f t="shared" si="0"/>
        <v>0</v>
      </c>
      <c r="Y50" s="24">
        <f t="shared" si="1"/>
        <v>0</v>
      </c>
      <c r="Z50" s="38">
        <f>Y50*Z6</f>
        <v>0</v>
      </c>
    </row>
    <row r="51" spans="1:26">
      <c r="A51" s="7" t="s">
        <v>44</v>
      </c>
      <c r="B51" s="1"/>
      <c r="C51" s="1"/>
      <c r="D51" s="1"/>
      <c r="E51" s="1"/>
      <c r="F51" s="1"/>
      <c r="G51" s="1"/>
      <c r="H51" s="1"/>
      <c r="I51" s="7"/>
      <c r="J51" s="1"/>
      <c r="K51" s="7">
        <v>50</v>
      </c>
      <c r="L51" s="7"/>
      <c r="M51" s="7"/>
      <c r="N51" s="20"/>
      <c r="O51" s="20"/>
      <c r="P51" s="4"/>
      <c r="Q51" s="4"/>
      <c r="R51" s="20"/>
      <c r="S51" s="20"/>
      <c r="T51" s="20"/>
      <c r="U51" s="1"/>
      <c r="V51" s="1"/>
      <c r="W51" s="20"/>
      <c r="X51" s="37">
        <f t="shared" si="0"/>
        <v>50</v>
      </c>
      <c r="Y51" s="24">
        <f t="shared" si="1"/>
        <v>0.05</v>
      </c>
      <c r="Z51" s="38">
        <f>Y51*Z6</f>
        <v>0.05</v>
      </c>
    </row>
    <row r="52" spans="1:26">
      <c r="A52" s="7" t="s">
        <v>45</v>
      </c>
      <c r="B52" s="1"/>
      <c r="C52" s="1"/>
      <c r="D52" s="1"/>
      <c r="E52" s="1"/>
      <c r="F52" s="1"/>
      <c r="G52" s="1"/>
      <c r="H52" s="1"/>
      <c r="I52" s="7"/>
      <c r="J52" s="1"/>
      <c r="K52" s="7">
        <v>32</v>
      </c>
      <c r="L52" s="7"/>
      <c r="M52" s="7"/>
      <c r="N52" s="20"/>
      <c r="O52" s="20"/>
      <c r="P52" s="4"/>
      <c r="Q52" s="4"/>
      <c r="R52" s="20"/>
      <c r="S52" s="20"/>
      <c r="T52" s="20"/>
      <c r="U52" s="1"/>
      <c r="V52" s="1"/>
      <c r="W52" s="20"/>
      <c r="X52" s="37">
        <f t="shared" si="0"/>
        <v>32</v>
      </c>
      <c r="Y52" s="24">
        <f t="shared" si="1"/>
        <v>3.2000000000000001E-2</v>
      </c>
      <c r="Z52" s="38">
        <f>Y52*Z6</f>
        <v>3.2000000000000001E-2</v>
      </c>
    </row>
    <row r="53" spans="1:26">
      <c r="A53" s="7" t="s">
        <v>6</v>
      </c>
      <c r="B53" s="1"/>
      <c r="C53" s="1"/>
      <c r="D53" s="1"/>
      <c r="E53" s="1"/>
      <c r="F53" s="1"/>
      <c r="G53" s="1"/>
      <c r="H53" s="1"/>
      <c r="I53" s="7"/>
      <c r="J53" s="1"/>
      <c r="K53" s="7">
        <v>9.6</v>
      </c>
      <c r="L53" s="7"/>
      <c r="M53" s="7"/>
      <c r="N53" s="20"/>
      <c r="O53" s="20"/>
      <c r="P53" s="4"/>
      <c r="Q53" s="4"/>
      <c r="R53" s="20"/>
      <c r="S53" s="20"/>
      <c r="T53" s="20"/>
      <c r="U53" s="1"/>
      <c r="V53" s="1"/>
      <c r="W53" s="20"/>
      <c r="X53" s="37">
        <f t="shared" si="0"/>
        <v>9.6</v>
      </c>
      <c r="Y53" s="24">
        <f t="shared" si="1"/>
        <v>9.5999999999999992E-3</v>
      </c>
      <c r="Z53" s="38">
        <f>Y53*Z6</f>
        <v>9.5999999999999992E-3</v>
      </c>
    </row>
    <row r="54" spans="1:26">
      <c r="A54" s="7" t="s">
        <v>9</v>
      </c>
      <c r="B54" s="1"/>
      <c r="C54" s="1"/>
      <c r="D54" s="1"/>
      <c r="E54" s="1"/>
      <c r="F54" s="1"/>
      <c r="G54" s="1"/>
      <c r="H54" s="1"/>
      <c r="I54" s="7"/>
      <c r="J54" s="1"/>
      <c r="K54" s="7">
        <v>10</v>
      </c>
      <c r="L54" s="7"/>
      <c r="M54" s="7"/>
      <c r="N54" s="20"/>
      <c r="O54" s="20"/>
      <c r="P54" s="4"/>
      <c r="Q54" s="4"/>
      <c r="R54" s="20"/>
      <c r="S54" s="20"/>
      <c r="T54" s="20"/>
      <c r="U54" s="1"/>
      <c r="V54" s="1"/>
      <c r="W54" s="20"/>
      <c r="X54" s="37">
        <f t="shared" si="0"/>
        <v>10</v>
      </c>
      <c r="Y54" s="24">
        <f t="shared" si="1"/>
        <v>0.01</v>
      </c>
      <c r="Z54" s="38">
        <f>Y54*Z6</f>
        <v>0.01</v>
      </c>
    </row>
    <row r="55" spans="1:26">
      <c r="A55" s="7" t="s">
        <v>46</v>
      </c>
      <c r="B55" s="1"/>
      <c r="C55" s="7"/>
      <c r="D55" s="7"/>
      <c r="E55" s="7"/>
      <c r="F55" s="7"/>
      <c r="G55" s="7"/>
      <c r="H55" s="7"/>
      <c r="I55" s="7"/>
      <c r="J55" s="1">
        <v>72.75</v>
      </c>
      <c r="K55" s="7"/>
      <c r="L55" s="7"/>
      <c r="M55" s="7"/>
      <c r="N55" s="20"/>
      <c r="O55" s="20"/>
      <c r="P55" s="4"/>
      <c r="Q55" s="4"/>
      <c r="R55" s="20"/>
      <c r="S55" s="20"/>
      <c r="T55" s="20"/>
      <c r="U55" s="1"/>
      <c r="V55" s="7"/>
      <c r="W55" s="20"/>
      <c r="X55" s="37">
        <f t="shared" si="0"/>
        <v>72.75</v>
      </c>
      <c r="Y55" s="24">
        <f t="shared" si="1"/>
        <v>7.2749999999999995E-2</v>
      </c>
      <c r="Z55" s="38">
        <f>Y55*Z6</f>
        <v>7.2749999999999995E-2</v>
      </c>
    </row>
    <row r="56" spans="1:26">
      <c r="A56" s="1" t="s">
        <v>103</v>
      </c>
      <c r="B56" s="1"/>
      <c r="C56" s="7"/>
      <c r="D56" s="7"/>
      <c r="E56" s="7"/>
      <c r="F56" s="7"/>
      <c r="G56" s="7"/>
      <c r="H56" s="7"/>
      <c r="I56" s="7"/>
      <c r="J56" s="1"/>
      <c r="K56" s="7">
        <v>2</v>
      </c>
      <c r="L56" s="7"/>
      <c r="M56" s="7"/>
      <c r="N56" s="20"/>
      <c r="O56" s="20"/>
      <c r="P56" s="4"/>
      <c r="Q56" s="4"/>
      <c r="R56" s="20"/>
      <c r="S56" s="20"/>
      <c r="T56" s="20"/>
      <c r="U56" s="1"/>
      <c r="V56" s="7"/>
      <c r="W56" s="20"/>
      <c r="X56" s="37">
        <f t="shared" si="0"/>
        <v>2</v>
      </c>
      <c r="Y56" s="24">
        <f t="shared" si="1"/>
        <v>2E-3</v>
      </c>
      <c r="Z56" s="38">
        <f>Y56*Z6</f>
        <v>2E-3</v>
      </c>
    </row>
    <row r="57" spans="1:26">
      <c r="A57" s="7" t="s">
        <v>15</v>
      </c>
      <c r="B57" s="1"/>
      <c r="C57" s="7"/>
      <c r="D57" s="7"/>
      <c r="E57" s="7"/>
      <c r="F57" s="7"/>
      <c r="G57" s="7"/>
      <c r="H57" s="7"/>
      <c r="I57" s="7"/>
      <c r="J57" s="1"/>
      <c r="K57" s="7"/>
      <c r="L57" s="7"/>
      <c r="M57" s="7"/>
      <c r="N57" s="20"/>
      <c r="O57" s="20"/>
      <c r="P57" s="4"/>
      <c r="Q57" s="4"/>
      <c r="R57" s="20"/>
      <c r="S57" s="20"/>
      <c r="T57" s="20"/>
      <c r="U57" s="7"/>
      <c r="V57" s="7"/>
      <c r="W57" s="20"/>
      <c r="X57" s="37">
        <f t="shared" si="0"/>
        <v>0</v>
      </c>
      <c r="Y57" s="24">
        <f t="shared" si="1"/>
        <v>0</v>
      </c>
      <c r="Z57" s="38">
        <f>Y57*Z6</f>
        <v>0</v>
      </c>
    </row>
    <row r="58" spans="1:26">
      <c r="A58" s="7" t="s">
        <v>126</v>
      </c>
      <c r="B58" s="1"/>
      <c r="C58" s="7"/>
      <c r="D58" s="7"/>
      <c r="E58" s="7"/>
      <c r="F58" s="7"/>
      <c r="G58" s="7"/>
      <c r="H58" s="7"/>
      <c r="I58" s="7"/>
      <c r="J58" s="1"/>
      <c r="K58" s="7"/>
      <c r="L58" s="7"/>
      <c r="M58" s="20"/>
      <c r="N58" s="20"/>
      <c r="O58" s="20"/>
      <c r="P58" s="4"/>
      <c r="Q58" s="4"/>
      <c r="R58" s="20"/>
      <c r="S58" s="20"/>
      <c r="T58" s="20"/>
      <c r="U58" s="7"/>
      <c r="V58" s="7"/>
      <c r="W58" s="20"/>
      <c r="X58" s="37">
        <f t="shared" si="0"/>
        <v>0</v>
      </c>
      <c r="Y58" s="24">
        <f t="shared" si="1"/>
        <v>0</v>
      </c>
      <c r="Z58" s="38">
        <f>Y58*Z6</f>
        <v>0</v>
      </c>
    </row>
    <row r="59" spans="1:26">
      <c r="A59" s="7" t="s">
        <v>84</v>
      </c>
      <c r="B59" s="1"/>
      <c r="C59" s="7"/>
      <c r="D59" s="7"/>
      <c r="E59" s="7"/>
      <c r="F59" s="7"/>
      <c r="G59" s="7"/>
      <c r="H59" s="7"/>
      <c r="I59" s="7"/>
      <c r="J59" s="1"/>
      <c r="K59" s="7"/>
      <c r="L59" s="7"/>
      <c r="M59" s="20"/>
      <c r="N59" s="20"/>
      <c r="O59" s="20"/>
      <c r="P59" s="4"/>
      <c r="Q59" s="4"/>
      <c r="R59" s="20"/>
      <c r="S59" s="20"/>
      <c r="T59" s="20"/>
      <c r="U59" s="7"/>
      <c r="V59" s="7"/>
      <c r="W59" s="20"/>
      <c r="X59" s="37">
        <f t="shared" si="0"/>
        <v>0</v>
      </c>
      <c r="Y59" s="24">
        <f t="shared" si="1"/>
        <v>0</v>
      </c>
      <c r="Z59" s="38">
        <f>Y59*Z6</f>
        <v>0</v>
      </c>
    </row>
    <row r="60" spans="1:26">
      <c r="A60" s="7" t="s">
        <v>104</v>
      </c>
      <c r="B60" s="1"/>
      <c r="C60" s="7"/>
      <c r="D60" s="7"/>
      <c r="E60" s="7"/>
      <c r="F60" s="7"/>
      <c r="G60" s="7"/>
      <c r="H60" s="7"/>
      <c r="I60" s="7"/>
      <c r="J60" s="1"/>
      <c r="K60" s="7"/>
      <c r="L60" s="7"/>
      <c r="M60" s="20"/>
      <c r="N60" s="20"/>
      <c r="O60" s="20"/>
      <c r="P60" s="4"/>
      <c r="Q60" s="4"/>
      <c r="R60" s="20"/>
      <c r="S60" s="20"/>
      <c r="T60" s="20"/>
      <c r="U60" s="7"/>
      <c r="V60" s="7"/>
      <c r="W60" s="20"/>
      <c r="X60" s="37">
        <f t="shared" si="0"/>
        <v>0</v>
      </c>
      <c r="Y60" s="24">
        <f t="shared" si="1"/>
        <v>0</v>
      </c>
      <c r="Z60" s="38">
        <f>Y60*Z6</f>
        <v>0</v>
      </c>
    </row>
    <row r="61" spans="1:26">
      <c r="A61" s="7" t="s">
        <v>105</v>
      </c>
      <c r="B61" s="1"/>
      <c r="C61" s="7"/>
      <c r="D61" s="7"/>
      <c r="E61" s="7"/>
      <c r="F61" s="7"/>
      <c r="G61" s="7"/>
      <c r="H61" s="7"/>
      <c r="I61" s="7"/>
      <c r="J61" s="1"/>
      <c r="K61" s="7"/>
      <c r="L61" s="7"/>
      <c r="M61" s="20"/>
      <c r="N61" s="20"/>
      <c r="O61" s="20"/>
      <c r="P61" s="4"/>
      <c r="Q61" s="4"/>
      <c r="R61" s="20"/>
      <c r="S61" s="20"/>
      <c r="T61" s="20"/>
      <c r="U61" s="7"/>
      <c r="V61" s="7"/>
      <c r="W61" s="20"/>
      <c r="X61" s="37">
        <f t="shared" si="0"/>
        <v>0</v>
      </c>
      <c r="Y61" s="24">
        <f t="shared" si="1"/>
        <v>0</v>
      </c>
      <c r="Z61" s="38">
        <f>Y61*Z6</f>
        <v>0</v>
      </c>
    </row>
    <row r="62" spans="1:26">
      <c r="A62" s="7" t="s">
        <v>47</v>
      </c>
      <c r="B62" s="1"/>
      <c r="C62" s="7"/>
      <c r="D62" s="7"/>
      <c r="E62" s="7"/>
      <c r="F62" s="7"/>
      <c r="G62" s="7"/>
      <c r="H62" s="7"/>
      <c r="I62" s="7"/>
      <c r="J62" s="1"/>
      <c r="K62" s="7"/>
      <c r="L62" s="7"/>
      <c r="M62" s="20"/>
      <c r="N62" s="20"/>
      <c r="O62" s="20"/>
      <c r="P62" s="4"/>
      <c r="Q62" s="4"/>
      <c r="R62" s="20"/>
      <c r="S62" s="20"/>
      <c r="T62" s="20"/>
      <c r="U62" s="7"/>
      <c r="V62" s="7"/>
      <c r="W62" s="20"/>
      <c r="X62" s="37">
        <f t="shared" si="0"/>
        <v>0</v>
      </c>
      <c r="Y62" s="24">
        <f t="shared" si="1"/>
        <v>0</v>
      </c>
      <c r="Z62" s="38">
        <f>Y62*Z6</f>
        <v>0</v>
      </c>
    </row>
    <row r="63" spans="1:26">
      <c r="A63" s="7" t="s">
        <v>48</v>
      </c>
      <c r="B63" s="1"/>
      <c r="C63" s="1"/>
      <c r="D63" s="1"/>
      <c r="E63" s="1"/>
      <c r="F63" s="1"/>
      <c r="G63" s="7"/>
      <c r="H63" s="7"/>
      <c r="I63" s="7"/>
      <c r="J63" s="1"/>
      <c r="K63" s="7"/>
      <c r="L63" s="7"/>
      <c r="M63" s="1"/>
      <c r="N63" s="1"/>
      <c r="O63" s="4"/>
      <c r="P63" s="4"/>
      <c r="Q63" s="4"/>
      <c r="R63" s="20"/>
      <c r="S63" s="20"/>
      <c r="T63" s="20"/>
      <c r="U63" s="7"/>
      <c r="V63" s="1"/>
      <c r="W63" s="20"/>
      <c r="X63" s="37">
        <f t="shared" si="0"/>
        <v>0</v>
      </c>
      <c r="Y63" s="24">
        <f t="shared" si="1"/>
        <v>0</v>
      </c>
      <c r="Z63" s="38">
        <f>Y63*Z6</f>
        <v>0</v>
      </c>
    </row>
    <row r="64" spans="1:26">
      <c r="A64" s="7" t="s">
        <v>13</v>
      </c>
      <c r="B64" s="1"/>
      <c r="C64" s="1"/>
      <c r="D64" s="1"/>
      <c r="E64" s="1"/>
      <c r="F64" s="1"/>
      <c r="G64" s="7"/>
      <c r="H64" s="7"/>
      <c r="I64" s="7"/>
      <c r="J64" s="1"/>
      <c r="K64" s="7"/>
      <c r="L64" s="7"/>
      <c r="M64" s="1"/>
      <c r="N64" s="1"/>
      <c r="O64" s="4"/>
      <c r="P64" s="4"/>
      <c r="Q64" s="4"/>
      <c r="R64" s="20"/>
      <c r="S64" s="20"/>
      <c r="T64" s="20"/>
      <c r="U64" s="7"/>
      <c r="V64" s="1"/>
      <c r="W64" s="20"/>
      <c r="X64" s="37">
        <f t="shared" si="0"/>
        <v>0</v>
      </c>
      <c r="Y64" s="24">
        <f t="shared" si="1"/>
        <v>0</v>
      </c>
      <c r="Z64" s="38">
        <f>Y64*Z6</f>
        <v>0</v>
      </c>
    </row>
    <row r="65" spans="1:26">
      <c r="A65" s="7" t="s">
        <v>49</v>
      </c>
      <c r="B65" s="1"/>
      <c r="C65" s="1"/>
      <c r="D65" s="1"/>
      <c r="E65" s="1"/>
      <c r="F65" s="1"/>
      <c r="G65" s="7"/>
      <c r="H65" s="7"/>
      <c r="I65" s="7"/>
      <c r="J65" s="1"/>
      <c r="K65" s="7"/>
      <c r="L65" s="7"/>
      <c r="M65" s="1"/>
      <c r="N65" s="1"/>
      <c r="O65" s="4"/>
      <c r="P65" s="4"/>
      <c r="Q65" s="4"/>
      <c r="R65" s="20"/>
      <c r="S65" s="20"/>
      <c r="T65" s="20"/>
      <c r="U65" s="7"/>
      <c r="V65" s="1"/>
      <c r="W65" s="20"/>
      <c r="X65" s="37">
        <f t="shared" si="0"/>
        <v>0</v>
      </c>
      <c r="Y65" s="24">
        <f t="shared" si="1"/>
        <v>0</v>
      </c>
      <c r="Z65" s="38">
        <f>Y65*Z6</f>
        <v>0</v>
      </c>
    </row>
    <row r="66" spans="1:26">
      <c r="A66" s="7" t="s">
        <v>127</v>
      </c>
      <c r="B66" s="1"/>
      <c r="C66" s="1"/>
      <c r="D66" s="1"/>
      <c r="E66" s="1"/>
      <c r="F66" s="1"/>
      <c r="G66" s="7"/>
      <c r="H66" s="7"/>
      <c r="I66" s="7"/>
      <c r="J66" s="1"/>
      <c r="K66" s="7"/>
      <c r="L66" s="7"/>
      <c r="M66" s="1"/>
      <c r="N66" s="1">
        <v>20.399999999999999</v>
      </c>
      <c r="O66" s="4"/>
      <c r="P66" s="4"/>
      <c r="Q66" s="4"/>
      <c r="R66" s="20"/>
      <c r="S66" s="20"/>
      <c r="T66" s="20"/>
      <c r="U66" s="7"/>
      <c r="V66" s="1"/>
      <c r="W66" s="20"/>
      <c r="X66" s="37">
        <f t="shared" si="0"/>
        <v>20.399999999999999</v>
      </c>
      <c r="Y66" s="24">
        <f t="shared" si="1"/>
        <v>2.0399999999999998E-2</v>
      </c>
      <c r="Z66" s="38">
        <f>Y66*Z6</f>
        <v>2.0399999999999998E-2</v>
      </c>
    </row>
    <row r="67" spans="1:26">
      <c r="A67" s="7" t="s">
        <v>128</v>
      </c>
      <c r="B67" s="1"/>
      <c r="C67" s="1"/>
      <c r="D67" s="1"/>
      <c r="E67" s="1"/>
      <c r="F67" s="1"/>
      <c r="G67" s="7"/>
      <c r="H67" s="7"/>
      <c r="I67" s="7"/>
      <c r="J67" s="1"/>
      <c r="K67" s="7"/>
      <c r="L67" s="7"/>
      <c r="M67" s="1"/>
      <c r="N67" s="1"/>
      <c r="O67" s="1"/>
      <c r="P67" s="1"/>
      <c r="Q67" s="1"/>
      <c r="R67" s="7"/>
      <c r="S67" s="7"/>
      <c r="T67" s="7"/>
      <c r="U67" s="7"/>
      <c r="V67" s="1"/>
      <c r="W67" s="20"/>
      <c r="X67" s="37">
        <f t="shared" si="0"/>
        <v>0</v>
      </c>
      <c r="Y67" s="24">
        <f t="shared" si="1"/>
        <v>0</v>
      </c>
      <c r="Z67" s="38">
        <f>Y67*Z6</f>
        <v>0</v>
      </c>
    </row>
    <row r="68" spans="1:26">
      <c r="A68" s="54" t="s">
        <v>129</v>
      </c>
      <c r="B68" s="7"/>
      <c r="C68" s="7"/>
      <c r="D68" s="7"/>
      <c r="E68" s="7"/>
      <c r="F68" s="7"/>
      <c r="G68" s="7"/>
      <c r="H68" s="7"/>
      <c r="I68" s="7"/>
      <c r="J68" s="1"/>
      <c r="K68" s="7"/>
      <c r="L68" s="7"/>
      <c r="M68" s="1"/>
      <c r="N68" s="1"/>
      <c r="O68" s="1"/>
      <c r="P68" s="1"/>
      <c r="Q68" s="1"/>
      <c r="R68" s="7"/>
      <c r="S68" s="7"/>
      <c r="T68" s="7"/>
      <c r="U68" s="7"/>
      <c r="V68" s="7"/>
      <c r="W68" s="20"/>
      <c r="X68" s="37">
        <f t="shared" si="0"/>
        <v>0</v>
      </c>
      <c r="Y68" s="24">
        <f t="shared" si="1"/>
        <v>0</v>
      </c>
      <c r="Z68" s="38">
        <f>Y68*Z6</f>
        <v>0</v>
      </c>
    </row>
    <row r="69" spans="1:26">
      <c r="A69" s="7" t="s">
        <v>53</v>
      </c>
      <c r="B69" s="7"/>
      <c r="C69" s="7"/>
      <c r="D69" s="7"/>
      <c r="E69" s="7"/>
      <c r="F69" s="7"/>
      <c r="G69" s="7"/>
      <c r="H69" s="7"/>
      <c r="I69" s="7"/>
      <c r="J69" s="1"/>
      <c r="K69" s="7"/>
      <c r="L69" s="7"/>
      <c r="M69" s="1"/>
      <c r="N69" s="1"/>
      <c r="O69" s="1"/>
      <c r="P69" s="1"/>
      <c r="Q69" s="1"/>
      <c r="R69" s="7"/>
      <c r="S69" s="7"/>
      <c r="T69" s="7"/>
      <c r="U69" s="7"/>
      <c r="V69" s="7"/>
      <c r="W69" s="20"/>
      <c r="X69" s="37">
        <f t="shared" si="0"/>
        <v>0</v>
      </c>
      <c r="Y69" s="24">
        <f t="shared" si="1"/>
        <v>0</v>
      </c>
      <c r="Z69" s="38">
        <f>Y69*Z6</f>
        <v>0</v>
      </c>
    </row>
    <row r="70" spans="1:26">
      <c r="A70" s="7" t="s">
        <v>106</v>
      </c>
      <c r="B70" s="7"/>
      <c r="C70" s="7"/>
      <c r="D70" s="7"/>
      <c r="E70" s="7"/>
      <c r="F70" s="7"/>
      <c r="G70" s="7"/>
      <c r="H70" s="7"/>
      <c r="I70" s="7"/>
      <c r="J70" s="1"/>
      <c r="K70" s="7"/>
      <c r="L70" s="7"/>
      <c r="M70" s="1"/>
      <c r="N70" s="1"/>
      <c r="O70" s="1"/>
      <c r="P70" s="1"/>
      <c r="Q70" s="1"/>
      <c r="R70" s="7"/>
      <c r="S70" s="7"/>
      <c r="T70" s="7"/>
      <c r="U70" s="7"/>
      <c r="V70" s="7"/>
      <c r="W70" s="20"/>
      <c r="X70" s="37">
        <f t="shared" si="0"/>
        <v>0</v>
      </c>
      <c r="Y70" s="24">
        <f t="shared" si="1"/>
        <v>0</v>
      </c>
      <c r="Z70" s="38">
        <f>Y70*Z6</f>
        <v>0</v>
      </c>
    </row>
    <row r="71" spans="1:26">
      <c r="A71" s="7" t="s">
        <v>50</v>
      </c>
      <c r="B71" s="7"/>
      <c r="C71" s="7"/>
      <c r="D71" s="7"/>
      <c r="E71" s="7"/>
      <c r="F71" s="7"/>
      <c r="G71" s="1"/>
      <c r="H71" s="1"/>
      <c r="I71" s="7"/>
      <c r="J71" s="1"/>
      <c r="K71" s="7"/>
      <c r="L71" s="7"/>
      <c r="M71" s="1"/>
      <c r="N71" s="1"/>
      <c r="O71" s="1"/>
      <c r="P71" s="1"/>
      <c r="Q71" s="1"/>
      <c r="R71" s="7"/>
      <c r="S71" s="7"/>
      <c r="T71" s="7"/>
      <c r="U71" s="7"/>
      <c r="V71" s="1"/>
      <c r="W71" s="7"/>
      <c r="X71" s="37">
        <f t="shared" si="0"/>
        <v>0</v>
      </c>
      <c r="Y71" s="24">
        <f t="shared" si="1"/>
        <v>0</v>
      </c>
      <c r="Z71" s="28">
        <f>Y71*Z6</f>
        <v>0</v>
      </c>
    </row>
    <row r="72" spans="1:26">
      <c r="A72" s="7" t="s">
        <v>107</v>
      </c>
      <c r="B72" s="7"/>
      <c r="C72" s="7"/>
      <c r="D72" s="7"/>
      <c r="E72" s="7"/>
      <c r="F72" s="7"/>
      <c r="G72" s="1"/>
      <c r="H72" s="1"/>
      <c r="I72" s="7"/>
      <c r="J72" s="1"/>
      <c r="K72" s="7"/>
      <c r="L72" s="7"/>
      <c r="M72" s="1"/>
      <c r="N72" s="1"/>
      <c r="O72" s="1"/>
      <c r="P72" s="1"/>
      <c r="Q72" s="1"/>
      <c r="R72" s="7"/>
      <c r="S72" s="7"/>
      <c r="T72" s="7"/>
      <c r="U72" s="7"/>
      <c r="V72" s="1"/>
      <c r="W72" s="7"/>
      <c r="X72" s="37">
        <f t="shared" ref="X72:X93" si="2">SUM(B72:W72)</f>
        <v>0</v>
      </c>
      <c r="Y72" s="24">
        <f t="shared" ref="Y72:Y87" si="3">X72/1000</f>
        <v>0</v>
      </c>
      <c r="Z72" s="28">
        <f>Y72*Z6</f>
        <v>0</v>
      </c>
    </row>
    <row r="73" spans="1:26">
      <c r="A73" s="7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7">
        <f t="shared" si="2"/>
        <v>0</v>
      </c>
      <c r="Y73" s="24">
        <f t="shared" si="3"/>
        <v>0</v>
      </c>
      <c r="Z73" s="28">
        <f>Y73*Z6</f>
        <v>0</v>
      </c>
    </row>
    <row r="74" spans="1:26">
      <c r="A74" s="55" t="s">
        <v>108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7">
        <f t="shared" si="2"/>
        <v>0</v>
      </c>
      <c r="Y74" s="24">
        <f t="shared" si="3"/>
        <v>0</v>
      </c>
      <c r="Z74" s="28">
        <f>Y74*Z6</f>
        <v>0</v>
      </c>
    </row>
    <row r="75" spans="1:26">
      <c r="A75" s="55" t="s">
        <v>51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7">
        <f t="shared" si="2"/>
        <v>0</v>
      </c>
      <c r="Y75" s="24">
        <f t="shared" si="3"/>
        <v>0</v>
      </c>
      <c r="Z75" s="28">
        <f>Y75*Z6</f>
        <v>0</v>
      </c>
    </row>
    <row r="76" spans="1:26">
      <c r="A76" s="55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f t="shared" si="2"/>
        <v>0</v>
      </c>
      <c r="Y76" s="24">
        <f t="shared" si="3"/>
        <v>0</v>
      </c>
      <c r="Z76" s="28">
        <f>Y76*Z6</f>
        <v>0</v>
      </c>
    </row>
    <row r="77" spans="1:26">
      <c r="A77" s="55" t="s">
        <v>56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7">
        <f t="shared" si="2"/>
        <v>0</v>
      </c>
      <c r="Y77" s="24">
        <f t="shared" si="3"/>
        <v>0</v>
      </c>
      <c r="Z77" s="28">
        <f>Y77*Z6</f>
        <v>0</v>
      </c>
    </row>
    <row r="78" spans="1:26">
      <c r="A78" s="55" t="s">
        <v>110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7">
        <f t="shared" si="2"/>
        <v>0</v>
      </c>
      <c r="Y78" s="24">
        <f t="shared" si="3"/>
        <v>0</v>
      </c>
      <c r="Z78" s="28">
        <f>Y78*Z6</f>
        <v>0</v>
      </c>
    </row>
    <row r="79" spans="1:26">
      <c r="A79" s="55" t="s">
        <v>111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7">
        <f t="shared" si="2"/>
        <v>0</v>
      </c>
      <c r="Y79" s="24">
        <f t="shared" si="3"/>
        <v>0</v>
      </c>
      <c r="Z79" s="28">
        <f>Y79*Z6</f>
        <v>0</v>
      </c>
    </row>
    <row r="80" spans="1:26">
      <c r="A80" s="7" t="s">
        <v>112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7">
        <f t="shared" si="2"/>
        <v>0</v>
      </c>
      <c r="Y80" s="24">
        <f t="shared" si="3"/>
        <v>0</v>
      </c>
      <c r="Z80" s="28">
        <f>Y80*Z6</f>
        <v>0</v>
      </c>
    </row>
    <row r="81" spans="1:26" ht="30">
      <c r="A81" s="27" t="s">
        <v>113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7">
        <f t="shared" si="2"/>
        <v>0</v>
      </c>
      <c r="Y81" s="24">
        <f t="shared" si="3"/>
        <v>0</v>
      </c>
      <c r="Z81" s="28">
        <f>Y81*Z6</f>
        <v>0</v>
      </c>
    </row>
    <row r="82" spans="1:26">
      <c r="A82" s="7" t="s">
        <v>114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7">
        <f t="shared" si="2"/>
        <v>0</v>
      </c>
      <c r="Y82" s="24">
        <f t="shared" si="3"/>
        <v>0</v>
      </c>
      <c r="Z82" s="28">
        <f>Y82*Z6</f>
        <v>0</v>
      </c>
    </row>
    <row r="83" spans="1:26">
      <c r="A83" s="7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7">
        <f t="shared" si="2"/>
        <v>0</v>
      </c>
      <c r="Y83" s="24">
        <f t="shared" si="3"/>
        <v>0</v>
      </c>
      <c r="Z83" s="28">
        <f>Y83*Z6</f>
        <v>0</v>
      </c>
    </row>
    <row r="84" spans="1:26">
      <c r="A84" s="7" t="s">
        <v>116</v>
      </c>
      <c r="B84" s="1"/>
      <c r="C84" s="1">
        <v>40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7">
        <f t="shared" si="2"/>
        <v>40</v>
      </c>
      <c r="Y84" s="24">
        <f t="shared" si="3"/>
        <v>0.04</v>
      </c>
      <c r="Z84" s="28">
        <f>Y84*Z6</f>
        <v>0.04</v>
      </c>
    </row>
    <row r="85" spans="1:26">
      <c r="A85" s="7" t="s">
        <v>117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7">
        <f t="shared" si="2"/>
        <v>0</v>
      </c>
      <c r="Y85" s="24">
        <f t="shared" si="3"/>
        <v>0</v>
      </c>
      <c r="Z85" s="28">
        <f>Y85*Z6</f>
        <v>0</v>
      </c>
    </row>
    <row r="86" spans="1:26">
      <c r="A86" s="7" t="s">
        <v>118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7">
        <f t="shared" si="2"/>
        <v>0</v>
      </c>
      <c r="Y86" s="24">
        <f t="shared" si="3"/>
        <v>0</v>
      </c>
      <c r="Z86" s="28">
        <f>Y86*Z6</f>
        <v>0</v>
      </c>
    </row>
    <row r="87" spans="1:26">
      <c r="A87" s="7" t="s">
        <v>119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7">
        <f t="shared" si="2"/>
        <v>0</v>
      </c>
      <c r="Y87" s="24">
        <f t="shared" si="3"/>
        <v>0</v>
      </c>
      <c r="Z87" s="28">
        <f>Y87*Z6</f>
        <v>0</v>
      </c>
    </row>
    <row r="88" spans="1:26">
      <c r="A88" s="7" t="s">
        <v>120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7">
        <f t="shared" si="2"/>
        <v>0</v>
      </c>
      <c r="Y88" s="24">
        <f>X88</f>
        <v>0</v>
      </c>
      <c r="Z88" s="28">
        <f>Y88*Z6</f>
        <v>0</v>
      </c>
    </row>
    <row r="89" spans="1:26">
      <c r="A89" s="7" t="s">
        <v>121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7">
        <f t="shared" si="2"/>
        <v>0</v>
      </c>
      <c r="Y89" s="24">
        <f t="shared" ref="Y89:Y93" si="4">X89</f>
        <v>0</v>
      </c>
      <c r="Z89" s="28">
        <f>Y89*Z6</f>
        <v>0</v>
      </c>
    </row>
    <row r="90" spans="1:26">
      <c r="A90" s="7" t="s">
        <v>122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7">
        <f t="shared" si="2"/>
        <v>0</v>
      </c>
      <c r="Y90" s="24">
        <f t="shared" si="4"/>
        <v>0</v>
      </c>
      <c r="Z90" s="28">
        <f>Y90*Z6</f>
        <v>0</v>
      </c>
    </row>
    <row r="91" spans="1:26">
      <c r="A91" s="7" t="s">
        <v>123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7">
        <f t="shared" si="2"/>
        <v>0</v>
      </c>
      <c r="Y91" s="24">
        <f t="shared" si="4"/>
        <v>0</v>
      </c>
      <c r="Z91" s="28">
        <f>Y91*Z6</f>
        <v>0</v>
      </c>
    </row>
    <row r="92" spans="1:26">
      <c r="A92" s="1" t="s">
        <v>146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7">
        <f t="shared" si="2"/>
        <v>0</v>
      </c>
      <c r="Y92" s="24">
        <f t="shared" si="4"/>
        <v>0</v>
      </c>
      <c r="Z92" s="28">
        <f>Y92*Z6</f>
        <v>0</v>
      </c>
    </row>
    <row r="93" spans="1:26">
      <c r="A93" s="1" t="s">
        <v>143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7">
        <f t="shared" si="2"/>
        <v>0</v>
      </c>
      <c r="Y93" s="24">
        <f t="shared" si="4"/>
        <v>0</v>
      </c>
      <c r="Z93" s="28">
        <f>Y93*Z6</f>
        <v>0</v>
      </c>
    </row>
    <row r="94" spans="1:26">
      <c r="A94" s="1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1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1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1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1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1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1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1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1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1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1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mergeCells count="5">
    <mergeCell ref="S4:W4"/>
    <mergeCell ref="A5:A6"/>
    <mergeCell ref="B4:F4"/>
    <mergeCell ref="G4:I4"/>
    <mergeCell ref="J4:R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04"/>
  <sheetViews>
    <sheetView zoomScale="80" zoomScaleNormal="80" workbookViewId="0">
      <pane xSplit="1" ySplit="6" topLeftCell="B74" activePane="bottomRight" state="frozen"/>
      <selection pane="topRight" activeCell="B1" sqref="B1"/>
      <selection pane="bottomLeft" activeCell="A7" sqref="A7"/>
      <selection pane="bottomRight" activeCell="D5" sqref="D5:D92"/>
    </sheetView>
  </sheetViews>
  <sheetFormatPr defaultRowHeight="15"/>
  <cols>
    <col min="1" max="1" width="33" style="52" customWidth="1"/>
    <col min="2" max="2" width="8" customWidth="1"/>
    <col min="3" max="5" width="7.28515625" customWidth="1"/>
    <col min="6" max="6" width="9.7109375" customWidth="1"/>
    <col min="7" max="8" width="7" customWidth="1"/>
    <col min="9" max="9" width="5.140625" customWidth="1"/>
    <col min="10" max="10" width="9.140625" customWidth="1"/>
    <col min="11" max="11" width="7.7109375" customWidth="1"/>
    <col min="12" max="12" width="8.42578125" customWidth="1"/>
    <col min="13" max="14" width="9.140625" customWidth="1"/>
    <col min="15" max="15" width="7.5703125" customWidth="1"/>
    <col min="16" max="16" width="9.140625" customWidth="1"/>
    <col min="17" max="17" width="7" customWidth="1"/>
    <col min="18" max="20" width="5.85546875" customWidth="1"/>
    <col min="21" max="21" width="9.140625" customWidth="1"/>
    <col min="22" max="23" width="7.5703125" customWidth="1"/>
  </cols>
  <sheetData>
    <row r="3" spans="1:26" ht="21.75" thickBot="1">
      <c r="A3" s="82" t="s">
        <v>139</v>
      </c>
      <c r="B3" s="3"/>
      <c r="C3" s="3"/>
      <c r="D3" s="3"/>
      <c r="E3" s="3"/>
      <c r="F3" s="3"/>
    </row>
    <row r="4" spans="1:26" ht="54" customHeight="1" thickBot="1">
      <c r="A4" s="6" t="s">
        <v>83</v>
      </c>
      <c r="B4" s="119" t="s">
        <v>130</v>
      </c>
      <c r="C4" s="120"/>
      <c r="D4" s="120"/>
      <c r="E4" s="120"/>
      <c r="F4" s="121"/>
      <c r="G4" s="116" t="s">
        <v>55</v>
      </c>
      <c r="H4" s="117"/>
      <c r="I4" s="118"/>
      <c r="J4" s="125" t="s">
        <v>132</v>
      </c>
      <c r="K4" s="126"/>
      <c r="L4" s="126"/>
      <c r="M4" s="126"/>
      <c r="N4" s="126"/>
      <c r="O4" s="126"/>
      <c r="P4" s="126"/>
      <c r="Q4" s="126"/>
      <c r="R4" s="127"/>
      <c r="S4" s="122" t="s">
        <v>131</v>
      </c>
      <c r="T4" s="123"/>
      <c r="U4" s="123"/>
      <c r="V4" s="123"/>
      <c r="W4" s="124"/>
      <c r="X4" s="9"/>
      <c r="Y4" s="9"/>
      <c r="Z4" s="9"/>
    </row>
    <row r="5" spans="1:26" ht="70.5" customHeight="1" thickBot="1">
      <c r="A5" s="114" t="s">
        <v>0</v>
      </c>
      <c r="B5" s="59" t="s">
        <v>190</v>
      </c>
      <c r="C5" s="59" t="s">
        <v>191</v>
      </c>
      <c r="D5" s="59"/>
      <c r="E5" s="59" t="s">
        <v>192</v>
      </c>
      <c r="F5" s="59" t="s">
        <v>169</v>
      </c>
      <c r="G5" s="25"/>
      <c r="H5" s="25"/>
      <c r="I5" s="59"/>
      <c r="J5" s="29" t="s">
        <v>193</v>
      </c>
      <c r="K5" s="29" t="s">
        <v>194</v>
      </c>
      <c r="L5" s="62" t="s">
        <v>195</v>
      </c>
      <c r="M5" s="67" t="s">
        <v>168</v>
      </c>
      <c r="N5" s="29" t="s">
        <v>169</v>
      </c>
      <c r="O5" s="26" t="s">
        <v>59</v>
      </c>
      <c r="P5" s="67" t="s">
        <v>215</v>
      </c>
      <c r="Q5" s="25" t="s">
        <v>205</v>
      </c>
      <c r="R5" s="26"/>
      <c r="S5" s="26"/>
      <c r="T5" s="26"/>
      <c r="U5" s="29"/>
      <c r="V5" s="60"/>
      <c r="W5" s="39"/>
      <c r="X5" s="32"/>
      <c r="Y5" s="33" t="s">
        <v>29</v>
      </c>
      <c r="Z5" s="34" t="s">
        <v>30</v>
      </c>
    </row>
    <row r="6" spans="1:26" ht="40.5" customHeight="1" thickBot="1">
      <c r="A6" s="128"/>
      <c r="B6" s="57">
        <v>200</v>
      </c>
      <c r="C6" s="57">
        <v>60</v>
      </c>
      <c r="D6" s="57"/>
      <c r="E6" s="57">
        <v>200</v>
      </c>
      <c r="F6" s="42">
        <v>30</v>
      </c>
      <c r="G6" s="61"/>
      <c r="H6" s="56"/>
      <c r="I6" s="58"/>
      <c r="J6" s="11">
        <v>60</v>
      </c>
      <c r="K6" s="11">
        <v>200</v>
      </c>
      <c r="L6" s="63">
        <v>150</v>
      </c>
      <c r="M6" s="80">
        <v>200</v>
      </c>
      <c r="N6" s="10">
        <v>40</v>
      </c>
      <c r="O6" s="10">
        <v>30</v>
      </c>
      <c r="P6" s="111">
        <v>100</v>
      </c>
      <c r="Q6" s="112">
        <v>30</v>
      </c>
      <c r="R6" s="10"/>
      <c r="S6" s="10"/>
      <c r="T6" s="10"/>
      <c r="U6" s="12"/>
      <c r="V6" s="57"/>
      <c r="W6" s="23"/>
      <c r="X6" s="35" t="s">
        <v>18</v>
      </c>
      <c r="Y6" s="1" t="s">
        <v>17</v>
      </c>
      <c r="Z6" s="36">
        <v>1</v>
      </c>
    </row>
    <row r="7" spans="1:26">
      <c r="A7" s="7" t="s">
        <v>16</v>
      </c>
      <c r="B7" s="13"/>
      <c r="C7" s="14">
        <v>40</v>
      </c>
      <c r="D7" s="14"/>
      <c r="E7" s="14"/>
      <c r="F7" s="14">
        <v>30</v>
      </c>
      <c r="G7" s="1"/>
      <c r="H7" s="5"/>
      <c r="I7" s="14"/>
      <c r="J7" s="5"/>
      <c r="K7" s="15"/>
      <c r="L7" s="15"/>
      <c r="M7" s="16"/>
      <c r="N7" s="16">
        <v>40</v>
      </c>
      <c r="O7" s="16"/>
      <c r="P7" s="16"/>
      <c r="Q7" s="1"/>
      <c r="R7" s="16"/>
      <c r="S7" s="16"/>
      <c r="T7" s="16"/>
      <c r="U7" s="5"/>
      <c r="V7" s="14"/>
      <c r="W7" s="16"/>
      <c r="X7" s="37">
        <f>SUM(B7:W7)</f>
        <v>110</v>
      </c>
      <c r="Y7" s="24">
        <f>X7/1000</f>
        <v>0.11</v>
      </c>
      <c r="Z7" s="38">
        <f>Y7*Z6</f>
        <v>0.11</v>
      </c>
    </row>
    <row r="8" spans="1:26">
      <c r="A8" s="7" t="s">
        <v>124</v>
      </c>
      <c r="B8" s="18"/>
      <c r="C8" s="19"/>
      <c r="D8" s="19"/>
      <c r="E8" s="19"/>
      <c r="F8" s="19"/>
      <c r="G8" s="1"/>
      <c r="H8" s="1"/>
      <c r="I8" s="19"/>
      <c r="J8" s="1"/>
      <c r="K8" s="7"/>
      <c r="L8" s="7"/>
      <c r="M8" s="20"/>
      <c r="N8" s="20"/>
      <c r="O8" s="20">
        <v>30</v>
      </c>
      <c r="P8" s="20"/>
      <c r="Q8" s="1"/>
      <c r="R8" s="20"/>
      <c r="S8" s="20"/>
      <c r="T8" s="20"/>
      <c r="U8" s="1"/>
      <c r="V8" s="19"/>
      <c r="W8" s="20"/>
      <c r="X8" s="37">
        <f t="shared" ref="X8:X71" si="0">SUM(B8:W8)</f>
        <v>30</v>
      </c>
      <c r="Y8" s="24">
        <f t="shared" ref="Y8:Y71" si="1">X8/1000</f>
        <v>0.03</v>
      </c>
      <c r="Z8" s="38">
        <f>Y8*Z6</f>
        <v>0.03</v>
      </c>
    </row>
    <row r="9" spans="1:26">
      <c r="A9" s="53" t="s">
        <v>3</v>
      </c>
      <c r="B9" s="18">
        <v>5</v>
      </c>
      <c r="C9" s="19">
        <v>5</v>
      </c>
      <c r="D9" s="19"/>
      <c r="E9" s="19"/>
      <c r="F9" s="19"/>
      <c r="G9" s="1"/>
      <c r="H9" s="1"/>
      <c r="I9" s="19"/>
      <c r="J9" s="1"/>
      <c r="K9" s="7"/>
      <c r="L9" s="7">
        <v>5</v>
      </c>
      <c r="M9" s="20"/>
      <c r="N9" s="20"/>
      <c r="O9" s="20"/>
      <c r="P9" s="20"/>
      <c r="Q9" s="1"/>
      <c r="R9" s="20"/>
      <c r="S9" s="20"/>
      <c r="T9" s="20"/>
      <c r="U9" s="1"/>
      <c r="V9" s="19"/>
      <c r="W9" s="20"/>
      <c r="X9" s="37">
        <f t="shared" si="0"/>
        <v>15</v>
      </c>
      <c r="Y9" s="24">
        <f t="shared" si="1"/>
        <v>1.4999999999999999E-2</v>
      </c>
      <c r="Z9" s="38">
        <f>Y9*Z6</f>
        <v>1.4999999999999999E-2</v>
      </c>
    </row>
    <row r="10" spans="1:26">
      <c r="A10" s="53" t="s">
        <v>7</v>
      </c>
      <c r="B10" s="18"/>
      <c r="C10" s="19"/>
      <c r="D10" s="19"/>
      <c r="E10" s="19"/>
      <c r="F10" s="19"/>
      <c r="G10" s="1"/>
      <c r="H10" s="1"/>
      <c r="I10" s="19"/>
      <c r="J10" s="1"/>
      <c r="K10" s="7">
        <v>2</v>
      </c>
      <c r="L10" s="7"/>
      <c r="M10" s="20"/>
      <c r="N10" s="20"/>
      <c r="O10" s="20"/>
      <c r="P10" s="20">
        <v>2</v>
      </c>
      <c r="Q10" s="1">
        <v>0.9</v>
      </c>
      <c r="R10" s="20"/>
      <c r="S10" s="20"/>
      <c r="T10" s="20"/>
      <c r="U10" s="1"/>
      <c r="V10" s="19"/>
      <c r="W10" s="20"/>
      <c r="X10" s="37">
        <f t="shared" si="0"/>
        <v>4.9000000000000004</v>
      </c>
      <c r="Y10" s="24">
        <f t="shared" si="1"/>
        <v>4.9000000000000007E-3</v>
      </c>
      <c r="Z10" s="38">
        <f>Y10*Z6</f>
        <v>4.9000000000000007E-3</v>
      </c>
    </row>
    <row r="11" spans="1:26">
      <c r="A11" s="53" t="s">
        <v>1</v>
      </c>
      <c r="B11" s="18">
        <v>100</v>
      </c>
      <c r="C11" s="19"/>
      <c r="D11" s="19"/>
      <c r="E11" s="19"/>
      <c r="F11" s="19"/>
      <c r="G11" s="1"/>
      <c r="H11" s="1"/>
      <c r="I11" s="19"/>
      <c r="J11" s="1"/>
      <c r="K11" s="7"/>
      <c r="L11" s="7"/>
      <c r="M11" s="20"/>
      <c r="N11" s="20"/>
      <c r="O11" s="20"/>
      <c r="P11" s="20"/>
      <c r="Q11" s="1"/>
      <c r="R11" s="20"/>
      <c r="S11" s="20"/>
      <c r="T11" s="20"/>
      <c r="U11" s="1"/>
      <c r="V11" s="19"/>
      <c r="W11" s="20"/>
      <c r="X11" s="37">
        <f t="shared" si="0"/>
        <v>100</v>
      </c>
      <c r="Y11" s="24">
        <f t="shared" si="1"/>
        <v>0.1</v>
      </c>
      <c r="Z11" s="38">
        <f>Y11*Z6</f>
        <v>0.1</v>
      </c>
    </row>
    <row r="12" spans="1:26">
      <c r="A12" s="53" t="s">
        <v>2</v>
      </c>
      <c r="B12" s="18">
        <v>6</v>
      </c>
      <c r="C12" s="19"/>
      <c r="D12" s="19"/>
      <c r="E12" s="19">
        <v>7</v>
      </c>
      <c r="F12" s="19"/>
      <c r="G12" s="1"/>
      <c r="H12" s="1"/>
      <c r="I12" s="19"/>
      <c r="J12" s="1"/>
      <c r="K12" s="7"/>
      <c r="L12" s="7"/>
      <c r="M12" s="20">
        <v>7</v>
      </c>
      <c r="N12" s="20"/>
      <c r="O12" s="20"/>
      <c r="P12" s="20"/>
      <c r="Q12" s="1">
        <v>0.45</v>
      </c>
      <c r="R12" s="20"/>
      <c r="S12" s="20"/>
      <c r="T12" s="20"/>
      <c r="U12" s="1"/>
      <c r="V12" s="19"/>
      <c r="W12" s="20"/>
      <c r="X12" s="37">
        <f t="shared" si="0"/>
        <v>20.45</v>
      </c>
      <c r="Y12" s="24">
        <f t="shared" si="1"/>
        <v>2.0449999999999999E-2</v>
      </c>
      <c r="Z12" s="38">
        <f>Y12*Z6</f>
        <v>2.0449999999999999E-2</v>
      </c>
    </row>
    <row r="13" spans="1:26">
      <c r="A13" s="53" t="s">
        <v>10</v>
      </c>
      <c r="B13" s="18">
        <v>0.6</v>
      </c>
      <c r="C13" s="19"/>
      <c r="D13" s="19"/>
      <c r="E13" s="19"/>
      <c r="F13" s="19"/>
      <c r="G13" s="1"/>
      <c r="H13" s="1"/>
      <c r="I13" s="19"/>
      <c r="J13" s="1"/>
      <c r="K13" s="7">
        <v>0.6</v>
      </c>
      <c r="L13" s="7">
        <v>1</v>
      </c>
      <c r="M13" s="20"/>
      <c r="N13" s="20"/>
      <c r="O13" s="20"/>
      <c r="P13" s="20"/>
      <c r="Q13" s="1">
        <v>0.24</v>
      </c>
      <c r="R13" s="20"/>
      <c r="S13" s="20"/>
      <c r="T13" s="20"/>
      <c r="U13" s="1"/>
      <c r="V13" s="19"/>
      <c r="W13" s="20"/>
      <c r="X13" s="37">
        <f t="shared" si="0"/>
        <v>2.4400000000000004</v>
      </c>
      <c r="Y13" s="24">
        <f t="shared" si="1"/>
        <v>2.4400000000000003E-3</v>
      </c>
      <c r="Z13" s="38">
        <f>Y13*Z6</f>
        <v>2.4400000000000003E-3</v>
      </c>
    </row>
    <row r="14" spans="1:26">
      <c r="A14" s="53" t="s">
        <v>87</v>
      </c>
      <c r="B14" s="18"/>
      <c r="C14" s="19"/>
      <c r="D14" s="19"/>
      <c r="E14" s="19"/>
      <c r="F14" s="19"/>
      <c r="G14" s="1"/>
      <c r="H14" s="1"/>
      <c r="I14" s="19"/>
      <c r="J14" s="1"/>
      <c r="K14" s="7"/>
      <c r="L14" s="7"/>
      <c r="M14" s="20"/>
      <c r="N14" s="20"/>
      <c r="O14" s="20"/>
      <c r="P14" s="20"/>
      <c r="Q14" s="1"/>
      <c r="R14" s="20"/>
      <c r="S14" s="20"/>
      <c r="T14" s="20"/>
      <c r="U14" s="1"/>
      <c r="V14" s="19"/>
      <c r="W14" s="20"/>
      <c r="X14" s="37">
        <f t="shared" si="0"/>
        <v>0</v>
      </c>
      <c r="Y14" s="24">
        <f t="shared" si="1"/>
        <v>0</v>
      </c>
      <c r="Z14" s="38">
        <f>Y14*Z6</f>
        <v>0</v>
      </c>
    </row>
    <row r="15" spans="1:26">
      <c r="A15" s="53" t="s">
        <v>88</v>
      </c>
      <c r="B15" s="18"/>
      <c r="C15" s="19"/>
      <c r="D15" s="19"/>
      <c r="E15" s="19">
        <v>1</v>
      </c>
      <c r="F15" s="19"/>
      <c r="G15" s="1"/>
      <c r="H15" s="1"/>
      <c r="I15" s="19"/>
      <c r="J15" s="1"/>
      <c r="K15" s="7"/>
      <c r="L15" s="7"/>
      <c r="M15" s="20"/>
      <c r="N15" s="20"/>
      <c r="O15" s="20"/>
      <c r="P15" s="20"/>
      <c r="Q15" s="1"/>
      <c r="R15" s="20"/>
      <c r="S15" s="20"/>
      <c r="T15" s="20"/>
      <c r="U15" s="1"/>
      <c r="V15" s="19"/>
      <c r="W15" s="20"/>
      <c r="X15" s="37">
        <f t="shared" si="0"/>
        <v>1</v>
      </c>
      <c r="Y15" s="24">
        <f t="shared" si="1"/>
        <v>1E-3</v>
      </c>
      <c r="Z15" s="38">
        <f>Y15*Z6</f>
        <v>1E-3</v>
      </c>
    </row>
    <row r="16" spans="1:26">
      <c r="A16" s="53" t="s">
        <v>5</v>
      </c>
      <c r="B16" s="18"/>
      <c r="C16" s="19"/>
      <c r="D16" s="19"/>
      <c r="E16" s="19"/>
      <c r="F16" s="19"/>
      <c r="G16" s="1"/>
      <c r="H16" s="1"/>
      <c r="I16" s="19"/>
      <c r="J16" s="1"/>
      <c r="K16" s="7"/>
      <c r="L16" s="7"/>
      <c r="M16" s="20"/>
      <c r="N16" s="20"/>
      <c r="O16" s="20"/>
      <c r="P16" s="20"/>
      <c r="Q16" s="1"/>
      <c r="R16" s="20"/>
      <c r="S16" s="20"/>
      <c r="T16" s="20"/>
      <c r="U16" s="1"/>
      <c r="V16" s="19"/>
      <c r="W16" s="20"/>
      <c r="X16" s="37">
        <f t="shared" si="0"/>
        <v>0</v>
      </c>
      <c r="Y16" s="24">
        <f t="shared" si="1"/>
        <v>0</v>
      </c>
      <c r="Z16" s="38">
        <f>Y16*Z6</f>
        <v>0</v>
      </c>
    </row>
    <row r="17" spans="1:26">
      <c r="A17" s="53" t="s">
        <v>89</v>
      </c>
      <c r="B17" s="18"/>
      <c r="C17" s="19"/>
      <c r="D17" s="19"/>
      <c r="E17" s="19"/>
      <c r="F17" s="19"/>
      <c r="G17" s="1"/>
      <c r="H17" s="1"/>
      <c r="I17" s="19"/>
      <c r="J17" s="1"/>
      <c r="K17" s="7"/>
      <c r="L17" s="7"/>
      <c r="M17" s="20"/>
      <c r="N17" s="20"/>
      <c r="O17" s="20"/>
      <c r="P17" s="20"/>
      <c r="Q17" s="1"/>
      <c r="R17" s="20"/>
      <c r="S17" s="20"/>
      <c r="T17" s="20"/>
      <c r="U17" s="1"/>
      <c r="V17" s="19"/>
      <c r="W17" s="20"/>
      <c r="X17" s="37">
        <f t="shared" si="0"/>
        <v>0</v>
      </c>
      <c r="Y17" s="24">
        <f>X17</f>
        <v>0</v>
      </c>
      <c r="Z17" s="38">
        <f>Y17*Z6</f>
        <v>0</v>
      </c>
    </row>
    <row r="18" spans="1:26">
      <c r="A18" s="53" t="s">
        <v>90</v>
      </c>
      <c r="B18" s="18"/>
      <c r="C18" s="19"/>
      <c r="D18" s="19"/>
      <c r="E18" s="19"/>
      <c r="F18" s="19"/>
      <c r="G18" s="1"/>
      <c r="H18" s="1"/>
      <c r="I18" s="19"/>
      <c r="J18" s="1"/>
      <c r="K18" s="7"/>
      <c r="L18" s="7"/>
      <c r="M18" s="20"/>
      <c r="N18" s="20"/>
      <c r="O18" s="20"/>
      <c r="P18" s="20"/>
      <c r="Q18" s="1"/>
      <c r="R18" s="20"/>
      <c r="S18" s="20"/>
      <c r="T18" s="20"/>
      <c r="U18" s="1"/>
      <c r="V18" s="19"/>
      <c r="W18" s="20"/>
      <c r="X18" s="37">
        <f t="shared" si="0"/>
        <v>0</v>
      </c>
      <c r="Y18" s="24">
        <f t="shared" si="1"/>
        <v>0</v>
      </c>
      <c r="Z18" s="38">
        <f>Y18*Z6</f>
        <v>0</v>
      </c>
    </row>
    <row r="19" spans="1:26">
      <c r="A19" s="53" t="s">
        <v>91</v>
      </c>
      <c r="B19" s="21"/>
      <c r="C19" s="22"/>
      <c r="D19" s="22"/>
      <c r="E19" s="22"/>
      <c r="F19" s="22"/>
      <c r="G19" s="1"/>
      <c r="H19" s="1"/>
      <c r="I19" s="22"/>
      <c r="J19" s="1"/>
      <c r="K19" s="7"/>
      <c r="L19" s="7"/>
      <c r="M19" s="20"/>
      <c r="N19" s="20"/>
      <c r="O19" s="20"/>
      <c r="P19" s="20"/>
      <c r="Q19" s="1"/>
      <c r="R19" s="20"/>
      <c r="S19" s="20"/>
      <c r="T19" s="20"/>
      <c r="U19" s="1"/>
      <c r="V19" s="22"/>
      <c r="W19" s="20"/>
      <c r="X19" s="37">
        <f t="shared" si="0"/>
        <v>0</v>
      </c>
      <c r="Y19" s="24">
        <f t="shared" si="1"/>
        <v>0</v>
      </c>
      <c r="Z19" s="38">
        <f>Y19*Z6</f>
        <v>0</v>
      </c>
    </row>
    <row r="20" spans="1:26">
      <c r="A20" s="53" t="s">
        <v>12</v>
      </c>
      <c r="B20" s="21"/>
      <c r="C20" s="22"/>
      <c r="D20" s="22"/>
      <c r="E20" s="22"/>
      <c r="F20" s="22"/>
      <c r="G20" s="1"/>
      <c r="H20" s="1"/>
      <c r="I20" s="22"/>
      <c r="J20" s="1"/>
      <c r="K20" s="7"/>
      <c r="L20" s="7"/>
      <c r="M20" s="20"/>
      <c r="N20" s="20"/>
      <c r="O20" s="20"/>
      <c r="P20" s="20"/>
      <c r="Q20" s="1"/>
      <c r="R20" s="20"/>
      <c r="S20" s="20"/>
      <c r="T20" s="20"/>
      <c r="U20" s="1"/>
      <c r="V20" s="22"/>
      <c r="W20" s="20"/>
      <c r="X20" s="37">
        <f t="shared" si="0"/>
        <v>0</v>
      </c>
      <c r="Y20" s="24">
        <f t="shared" si="1"/>
        <v>0</v>
      </c>
      <c r="Z20" s="38">
        <f>Y20*Z6</f>
        <v>0</v>
      </c>
    </row>
    <row r="21" spans="1:26">
      <c r="A21" s="53" t="s">
        <v>92</v>
      </c>
      <c r="B21" s="7"/>
      <c r="C21" s="7"/>
      <c r="D21" s="7"/>
      <c r="E21" s="7"/>
      <c r="F21" s="7"/>
      <c r="G21" s="1"/>
      <c r="H21" s="1"/>
      <c r="I21" s="7"/>
      <c r="J21" s="1"/>
      <c r="K21" s="7"/>
      <c r="L21" s="7"/>
      <c r="M21" s="20"/>
      <c r="N21" s="20"/>
      <c r="O21" s="20"/>
      <c r="P21" s="20"/>
      <c r="Q21" s="1"/>
      <c r="R21" s="20"/>
      <c r="S21" s="20"/>
      <c r="T21" s="20"/>
      <c r="U21" s="1"/>
      <c r="V21" s="7"/>
      <c r="W21" s="20"/>
      <c r="X21" s="37">
        <f t="shared" si="0"/>
        <v>0</v>
      </c>
      <c r="Y21" s="24">
        <f t="shared" si="1"/>
        <v>0</v>
      </c>
      <c r="Z21" s="38">
        <f>Y21*Z6</f>
        <v>0</v>
      </c>
    </row>
    <row r="22" spans="1:26">
      <c r="A22" s="53" t="s">
        <v>14</v>
      </c>
      <c r="B22" s="2"/>
      <c r="C22" s="2"/>
      <c r="D22" s="2"/>
      <c r="E22" s="2"/>
      <c r="F22" s="2"/>
      <c r="G22" s="1"/>
      <c r="H22" s="1"/>
      <c r="I22" s="2"/>
      <c r="J22" s="1"/>
      <c r="K22" s="7"/>
      <c r="L22" s="7"/>
      <c r="M22" s="20"/>
      <c r="N22" s="20"/>
      <c r="O22" s="20"/>
      <c r="P22" s="20"/>
      <c r="Q22" s="1"/>
      <c r="R22" s="20"/>
      <c r="S22" s="20"/>
      <c r="T22" s="20"/>
      <c r="U22" s="1"/>
      <c r="V22" s="2"/>
      <c r="W22" s="20"/>
      <c r="X22" s="37">
        <f t="shared" si="0"/>
        <v>0</v>
      </c>
      <c r="Y22" s="24">
        <f t="shared" si="1"/>
        <v>0</v>
      </c>
      <c r="Z22" s="38">
        <f>Y22*Z6</f>
        <v>0</v>
      </c>
    </row>
    <row r="23" spans="1:26">
      <c r="A23" s="7" t="s">
        <v>8</v>
      </c>
      <c r="B23" s="7"/>
      <c r="C23" s="7"/>
      <c r="D23" s="7"/>
      <c r="E23" s="7"/>
      <c r="F23" s="7"/>
      <c r="G23" s="1"/>
      <c r="H23" s="1"/>
      <c r="I23" s="7"/>
      <c r="J23" s="1"/>
      <c r="K23" s="7"/>
      <c r="L23" s="7"/>
      <c r="M23" s="20"/>
      <c r="N23" s="20"/>
      <c r="O23" s="20"/>
      <c r="P23" s="20"/>
      <c r="Q23" s="1"/>
      <c r="R23" s="20"/>
      <c r="S23" s="20"/>
      <c r="T23" s="20"/>
      <c r="U23" s="1"/>
      <c r="V23" s="7"/>
      <c r="W23" s="20"/>
      <c r="X23" s="37">
        <f t="shared" si="0"/>
        <v>0</v>
      </c>
      <c r="Y23" s="24">
        <f t="shared" si="1"/>
        <v>0</v>
      </c>
      <c r="Z23" s="38">
        <f>Y23*Z6</f>
        <v>0</v>
      </c>
    </row>
    <row r="24" spans="1:26">
      <c r="A24" s="7" t="s">
        <v>93</v>
      </c>
      <c r="B24" s="7"/>
      <c r="C24" s="7"/>
      <c r="D24" s="7"/>
      <c r="E24" s="7"/>
      <c r="F24" s="7"/>
      <c r="G24" s="1"/>
      <c r="H24" s="1"/>
      <c r="I24" s="7"/>
      <c r="J24" s="1"/>
      <c r="K24" s="7"/>
      <c r="L24" s="7"/>
      <c r="M24" s="20"/>
      <c r="N24" s="20"/>
      <c r="O24" s="20"/>
      <c r="P24" s="20"/>
      <c r="Q24" s="1"/>
      <c r="R24" s="20"/>
      <c r="S24" s="20"/>
      <c r="T24" s="20"/>
      <c r="U24" s="1"/>
      <c r="V24" s="7"/>
      <c r="W24" s="20"/>
      <c r="X24" s="37">
        <f t="shared" si="0"/>
        <v>0</v>
      </c>
      <c r="Y24" s="24">
        <f t="shared" si="1"/>
        <v>0</v>
      </c>
      <c r="Z24" s="38">
        <f>Y24*Z6</f>
        <v>0</v>
      </c>
    </row>
    <row r="25" spans="1:26">
      <c r="A25" s="7" t="s">
        <v>31</v>
      </c>
      <c r="B25" s="7">
        <v>30</v>
      </c>
      <c r="C25" s="7"/>
      <c r="D25" s="7"/>
      <c r="E25" s="7"/>
      <c r="F25" s="7"/>
      <c r="G25" s="1"/>
      <c r="H25" s="1"/>
      <c r="I25" s="7"/>
      <c r="J25" s="1"/>
      <c r="K25" s="7"/>
      <c r="L25" s="7"/>
      <c r="M25" s="20"/>
      <c r="N25" s="20"/>
      <c r="O25" s="20"/>
      <c r="P25" s="20"/>
      <c r="Q25" s="1"/>
      <c r="R25" s="20"/>
      <c r="S25" s="20"/>
      <c r="T25" s="20"/>
      <c r="U25" s="1"/>
      <c r="V25" s="7"/>
      <c r="W25" s="20"/>
      <c r="X25" s="37">
        <f t="shared" si="0"/>
        <v>30</v>
      </c>
      <c r="Y25" s="24">
        <f t="shared" si="1"/>
        <v>0.03</v>
      </c>
      <c r="Z25" s="38">
        <f>Y25*Z6</f>
        <v>0.03</v>
      </c>
    </row>
    <row r="26" spans="1:26">
      <c r="A26" s="7" t="s">
        <v>32</v>
      </c>
      <c r="B26" s="7"/>
      <c r="C26" s="7"/>
      <c r="D26" s="7"/>
      <c r="E26" s="7"/>
      <c r="F26" s="7"/>
      <c r="G26" s="1"/>
      <c r="H26" s="1"/>
      <c r="I26" s="7"/>
      <c r="J26" s="1"/>
      <c r="K26" s="7"/>
      <c r="L26" s="7"/>
      <c r="M26" s="20"/>
      <c r="N26" s="20"/>
      <c r="O26" s="20"/>
      <c r="P26" s="20"/>
      <c r="Q26" s="1"/>
      <c r="R26" s="20"/>
      <c r="S26" s="20"/>
      <c r="T26" s="20"/>
      <c r="U26" s="1"/>
      <c r="V26" s="7"/>
      <c r="W26" s="20"/>
      <c r="X26" s="37">
        <f t="shared" si="0"/>
        <v>0</v>
      </c>
      <c r="Y26" s="24">
        <f t="shared" si="1"/>
        <v>0</v>
      </c>
      <c r="Z26" s="38">
        <f>Y26*Z6</f>
        <v>0</v>
      </c>
    </row>
    <row r="27" spans="1:26">
      <c r="A27" s="7" t="s">
        <v>33</v>
      </c>
      <c r="B27" s="7"/>
      <c r="C27" s="7"/>
      <c r="D27" s="7"/>
      <c r="E27" s="7"/>
      <c r="F27" s="7"/>
      <c r="G27" s="1"/>
      <c r="H27" s="1"/>
      <c r="I27" s="7"/>
      <c r="J27" s="1"/>
      <c r="K27" s="7"/>
      <c r="L27" s="7"/>
      <c r="M27" s="20"/>
      <c r="N27" s="20"/>
      <c r="O27" s="20"/>
      <c r="P27" s="20"/>
      <c r="Q27" s="1"/>
      <c r="R27" s="20"/>
      <c r="S27" s="20"/>
      <c r="T27" s="20"/>
      <c r="U27" s="1"/>
      <c r="V27" s="7"/>
      <c r="W27" s="20"/>
      <c r="X27" s="37">
        <f t="shared" si="0"/>
        <v>0</v>
      </c>
      <c r="Y27" s="24">
        <f t="shared" si="1"/>
        <v>0</v>
      </c>
      <c r="Z27" s="38">
        <f>Y27*Z6</f>
        <v>0</v>
      </c>
    </row>
    <row r="28" spans="1:26">
      <c r="A28" s="7" t="s">
        <v>34</v>
      </c>
      <c r="B28" s="7"/>
      <c r="C28" s="7"/>
      <c r="D28" s="7"/>
      <c r="E28" s="7"/>
      <c r="F28" s="7"/>
      <c r="G28" s="1"/>
      <c r="H28" s="1"/>
      <c r="I28" s="7"/>
      <c r="J28" s="1"/>
      <c r="K28" s="7">
        <v>9.1999999999999993</v>
      </c>
      <c r="L28" s="7"/>
      <c r="M28" s="20"/>
      <c r="N28" s="20"/>
      <c r="O28" s="20"/>
      <c r="P28" s="20"/>
      <c r="Q28" s="1"/>
      <c r="R28" s="20"/>
      <c r="S28" s="20"/>
      <c r="T28" s="20"/>
      <c r="U28" s="1"/>
      <c r="V28" s="7"/>
      <c r="W28" s="20"/>
      <c r="X28" s="37">
        <f t="shared" si="0"/>
        <v>9.1999999999999993</v>
      </c>
      <c r="Y28" s="24">
        <f t="shared" si="1"/>
        <v>9.1999999999999998E-3</v>
      </c>
      <c r="Z28" s="38">
        <f>Y28*Z6</f>
        <v>9.1999999999999998E-3</v>
      </c>
    </row>
    <row r="29" spans="1:26">
      <c r="A29" s="7" t="s">
        <v>35</v>
      </c>
      <c r="B29" s="7"/>
      <c r="C29" s="7"/>
      <c r="D29" s="7"/>
      <c r="E29" s="7"/>
      <c r="F29" s="7"/>
      <c r="G29" s="1"/>
      <c r="H29" s="1"/>
      <c r="I29" s="7"/>
      <c r="J29" s="1"/>
      <c r="K29" s="7"/>
      <c r="L29" s="7"/>
      <c r="M29" s="20"/>
      <c r="N29" s="20"/>
      <c r="O29" s="20"/>
      <c r="P29" s="20"/>
      <c r="Q29" s="1"/>
      <c r="R29" s="20"/>
      <c r="S29" s="20"/>
      <c r="T29" s="20"/>
      <c r="U29" s="1"/>
      <c r="V29" s="7"/>
      <c r="W29" s="20"/>
      <c r="X29" s="37">
        <f t="shared" si="0"/>
        <v>0</v>
      </c>
      <c r="Y29" s="24">
        <f t="shared" si="1"/>
        <v>0</v>
      </c>
      <c r="Z29" s="38">
        <f>Y29*Z6</f>
        <v>0</v>
      </c>
    </row>
    <row r="30" spans="1:26">
      <c r="A30" s="7" t="s">
        <v>36</v>
      </c>
      <c r="B30" s="7"/>
      <c r="C30" s="7"/>
      <c r="D30" s="7"/>
      <c r="E30" s="7"/>
      <c r="F30" s="7"/>
      <c r="G30" s="1"/>
      <c r="H30" s="1"/>
      <c r="I30" s="7"/>
      <c r="J30" s="1"/>
      <c r="K30" s="7"/>
      <c r="L30" s="7"/>
      <c r="M30" s="20"/>
      <c r="N30" s="20"/>
      <c r="O30" s="20"/>
      <c r="P30" s="20"/>
      <c r="Q30" s="1"/>
      <c r="R30" s="20"/>
      <c r="S30" s="20"/>
      <c r="T30" s="20"/>
      <c r="U30" s="1"/>
      <c r="V30" s="7"/>
      <c r="W30" s="20"/>
      <c r="X30" s="37">
        <f t="shared" si="0"/>
        <v>0</v>
      </c>
      <c r="Y30" s="24">
        <f t="shared" si="1"/>
        <v>0</v>
      </c>
      <c r="Z30" s="38">
        <f>Y30*Z6</f>
        <v>0</v>
      </c>
    </row>
    <row r="31" spans="1:26">
      <c r="A31" s="7" t="s">
        <v>37</v>
      </c>
      <c r="B31" s="7"/>
      <c r="C31" s="7"/>
      <c r="D31" s="7"/>
      <c r="E31" s="7"/>
      <c r="F31" s="7"/>
      <c r="G31" s="1"/>
      <c r="H31" s="1"/>
      <c r="I31" s="7"/>
      <c r="J31" s="1"/>
      <c r="K31" s="7"/>
      <c r="L31" s="7"/>
      <c r="M31" s="20"/>
      <c r="N31" s="20"/>
      <c r="O31" s="20"/>
      <c r="P31" s="20"/>
      <c r="Q31" s="1"/>
      <c r="R31" s="20"/>
      <c r="S31" s="20"/>
      <c r="T31" s="20"/>
      <c r="U31" s="1"/>
      <c r="V31" s="7"/>
      <c r="W31" s="20"/>
      <c r="X31" s="37">
        <f t="shared" si="0"/>
        <v>0</v>
      </c>
      <c r="Y31" s="24">
        <f t="shared" si="1"/>
        <v>0</v>
      </c>
      <c r="Z31" s="38">
        <f>Y31*Z6</f>
        <v>0</v>
      </c>
    </row>
    <row r="32" spans="1:26">
      <c r="A32" s="7" t="s">
        <v>38</v>
      </c>
      <c r="B32" s="7"/>
      <c r="C32" s="7"/>
      <c r="D32" s="7"/>
      <c r="E32" s="7"/>
      <c r="F32" s="7"/>
      <c r="G32" s="1"/>
      <c r="H32" s="1"/>
      <c r="I32" s="7"/>
      <c r="J32" s="1"/>
      <c r="K32" s="7"/>
      <c r="L32" s="7"/>
      <c r="M32" s="20"/>
      <c r="N32" s="20"/>
      <c r="O32" s="20"/>
      <c r="P32" s="20"/>
      <c r="Q32" s="1"/>
      <c r="R32" s="20"/>
      <c r="S32" s="20"/>
      <c r="T32" s="20"/>
      <c r="U32" s="1"/>
      <c r="V32" s="7"/>
      <c r="W32" s="20"/>
      <c r="X32" s="37">
        <f t="shared" si="0"/>
        <v>0</v>
      </c>
      <c r="Y32" s="24">
        <f t="shared" si="1"/>
        <v>0</v>
      </c>
      <c r="Z32" s="38">
        <f>Y32*Z6</f>
        <v>0</v>
      </c>
    </row>
    <row r="33" spans="1:26">
      <c r="A33" s="7" t="s">
        <v>43</v>
      </c>
      <c r="B33" s="7"/>
      <c r="C33" s="7"/>
      <c r="D33" s="7"/>
      <c r="E33" s="7"/>
      <c r="F33" s="7"/>
      <c r="G33" s="1"/>
      <c r="H33" s="1"/>
      <c r="I33" s="7"/>
      <c r="J33" s="1"/>
      <c r="K33" s="7"/>
      <c r="L33" s="7"/>
      <c r="M33" s="20"/>
      <c r="N33" s="20"/>
      <c r="O33" s="20"/>
      <c r="P33" s="20"/>
      <c r="Q33" s="1"/>
      <c r="R33" s="20"/>
      <c r="S33" s="20"/>
      <c r="T33" s="20"/>
      <c r="U33" s="1"/>
      <c r="V33" s="7"/>
      <c r="W33" s="20"/>
      <c r="X33" s="37">
        <f t="shared" si="0"/>
        <v>0</v>
      </c>
      <c r="Y33" s="24">
        <f t="shared" si="1"/>
        <v>0</v>
      </c>
      <c r="Z33" s="38">
        <f>Y33*Z6</f>
        <v>0</v>
      </c>
    </row>
    <row r="34" spans="1:26">
      <c r="A34" s="7" t="s">
        <v>94</v>
      </c>
      <c r="B34" s="7"/>
      <c r="C34" s="7"/>
      <c r="D34" s="7"/>
      <c r="E34" s="7"/>
      <c r="F34" s="7"/>
      <c r="G34" s="1"/>
      <c r="H34" s="1"/>
      <c r="I34" s="7"/>
      <c r="J34" s="1"/>
      <c r="K34" s="7"/>
      <c r="L34" s="7"/>
      <c r="M34" s="20"/>
      <c r="N34" s="20"/>
      <c r="O34" s="20"/>
      <c r="P34" s="20"/>
      <c r="Q34" s="1"/>
      <c r="R34" s="20"/>
      <c r="S34" s="20"/>
      <c r="T34" s="20"/>
      <c r="U34" s="1"/>
      <c r="V34" s="7"/>
      <c r="W34" s="20"/>
      <c r="X34" s="37">
        <f t="shared" si="0"/>
        <v>0</v>
      </c>
      <c r="Y34" s="24">
        <f t="shared" si="1"/>
        <v>0</v>
      </c>
      <c r="Z34" s="40">
        <f>Y34*Z6</f>
        <v>0</v>
      </c>
    </row>
    <row r="35" spans="1:26">
      <c r="A35" s="7" t="s">
        <v>95</v>
      </c>
      <c r="B35" s="7"/>
      <c r="C35" s="7"/>
      <c r="D35" s="7"/>
      <c r="E35" s="7"/>
      <c r="F35" s="7"/>
      <c r="G35" s="1"/>
      <c r="H35" s="1"/>
      <c r="I35" s="7"/>
      <c r="J35" s="1"/>
      <c r="K35" s="7"/>
      <c r="L35" s="7"/>
      <c r="M35" s="20"/>
      <c r="N35" s="20"/>
      <c r="O35" s="20"/>
      <c r="P35" s="20"/>
      <c r="Q35" s="1"/>
      <c r="R35" s="20"/>
      <c r="S35" s="20"/>
      <c r="T35" s="20"/>
      <c r="U35" s="1"/>
      <c r="V35" s="7"/>
      <c r="W35" s="20"/>
      <c r="X35" s="37">
        <f t="shared" si="0"/>
        <v>0</v>
      </c>
      <c r="Y35" s="24">
        <f t="shared" si="1"/>
        <v>0</v>
      </c>
      <c r="Z35" s="38">
        <f>Y35*Z6</f>
        <v>0</v>
      </c>
    </row>
    <row r="36" spans="1:26">
      <c r="A36" s="7" t="s">
        <v>39</v>
      </c>
      <c r="B36" s="7"/>
      <c r="C36" s="7"/>
      <c r="D36" s="7"/>
      <c r="E36" s="7"/>
      <c r="F36" s="7"/>
      <c r="G36" s="1"/>
      <c r="H36" s="1"/>
      <c r="I36" s="7"/>
      <c r="J36" s="1"/>
      <c r="K36" s="7"/>
      <c r="L36" s="7"/>
      <c r="M36" s="20"/>
      <c r="N36" s="20"/>
      <c r="O36" s="20"/>
      <c r="P36" s="20"/>
      <c r="Q36" s="1"/>
      <c r="R36" s="20"/>
      <c r="S36" s="20"/>
      <c r="T36" s="20"/>
      <c r="U36" s="1"/>
      <c r="V36" s="7"/>
      <c r="W36" s="20"/>
      <c r="X36" s="37">
        <f t="shared" si="0"/>
        <v>0</v>
      </c>
      <c r="Y36" s="24">
        <f t="shared" si="1"/>
        <v>0</v>
      </c>
      <c r="Z36" s="38">
        <f>Y36*Z6</f>
        <v>0</v>
      </c>
    </row>
    <row r="37" spans="1:26">
      <c r="A37" s="7" t="s">
        <v>85</v>
      </c>
      <c r="B37" s="7"/>
      <c r="C37" s="7"/>
      <c r="D37" s="7"/>
      <c r="E37" s="7"/>
      <c r="F37" s="7"/>
      <c r="G37" s="1"/>
      <c r="H37" s="1"/>
      <c r="I37" s="7"/>
      <c r="J37" s="1"/>
      <c r="K37" s="7"/>
      <c r="L37" s="7"/>
      <c r="M37" s="20"/>
      <c r="N37" s="20"/>
      <c r="O37" s="20"/>
      <c r="P37" s="20"/>
      <c r="Q37" s="1"/>
      <c r="R37" s="20"/>
      <c r="S37" s="20"/>
      <c r="T37" s="20"/>
      <c r="U37" s="1"/>
      <c r="V37" s="7"/>
      <c r="W37" s="20"/>
      <c r="X37" s="37">
        <f t="shared" si="0"/>
        <v>0</v>
      </c>
      <c r="Y37" s="24">
        <f t="shared" si="1"/>
        <v>0</v>
      </c>
      <c r="Z37" s="38">
        <f>Y37*Z6</f>
        <v>0</v>
      </c>
    </row>
    <row r="38" spans="1:26">
      <c r="A38" s="7" t="s">
        <v>96</v>
      </c>
      <c r="B38" s="7"/>
      <c r="C38" s="7"/>
      <c r="D38" s="7"/>
      <c r="E38" s="7"/>
      <c r="F38" s="7"/>
      <c r="G38" s="1"/>
      <c r="H38" s="1"/>
      <c r="I38" s="7"/>
      <c r="J38" s="1"/>
      <c r="K38" s="7"/>
      <c r="L38" s="7"/>
      <c r="M38" s="20"/>
      <c r="N38" s="20"/>
      <c r="O38" s="20"/>
      <c r="P38" s="20"/>
      <c r="Q38" s="1"/>
      <c r="R38" s="20"/>
      <c r="S38" s="20"/>
      <c r="T38" s="20"/>
      <c r="U38" s="1"/>
      <c r="V38" s="7"/>
      <c r="W38" s="20"/>
      <c r="X38" s="37">
        <f t="shared" si="0"/>
        <v>0</v>
      </c>
      <c r="Y38" s="24">
        <f t="shared" si="1"/>
        <v>0</v>
      </c>
      <c r="Z38" s="38">
        <f>Y38*Z6</f>
        <v>0</v>
      </c>
    </row>
    <row r="39" spans="1:26">
      <c r="A39" s="7" t="s">
        <v>41</v>
      </c>
      <c r="B39" s="7"/>
      <c r="C39" s="7"/>
      <c r="D39" s="7"/>
      <c r="E39" s="7"/>
      <c r="F39" s="7"/>
      <c r="G39" s="1"/>
      <c r="H39" s="1"/>
      <c r="I39" s="7"/>
      <c r="J39" s="1"/>
      <c r="K39" s="7"/>
      <c r="L39" s="7"/>
      <c r="M39" s="20"/>
      <c r="N39" s="20"/>
      <c r="O39" s="20"/>
      <c r="P39" s="20"/>
      <c r="Q39" s="1"/>
      <c r="R39" s="20"/>
      <c r="S39" s="20"/>
      <c r="T39" s="20"/>
      <c r="U39" s="1"/>
      <c r="V39" s="7"/>
      <c r="W39" s="20"/>
      <c r="X39" s="37">
        <f t="shared" si="0"/>
        <v>0</v>
      </c>
      <c r="Y39" s="24">
        <f t="shared" si="1"/>
        <v>0</v>
      </c>
      <c r="Z39" s="38">
        <f>Y39*Z6</f>
        <v>0</v>
      </c>
    </row>
    <row r="40" spans="1:26">
      <c r="A40" s="7" t="s">
        <v>125</v>
      </c>
      <c r="B40" s="7"/>
      <c r="C40" s="7"/>
      <c r="D40" s="7"/>
      <c r="E40" s="7"/>
      <c r="F40" s="7"/>
      <c r="G40" s="1"/>
      <c r="H40" s="1"/>
      <c r="I40" s="7"/>
      <c r="J40" s="1"/>
      <c r="K40" s="7"/>
      <c r="L40" s="7"/>
      <c r="M40" s="20"/>
      <c r="N40" s="20"/>
      <c r="O40" s="20"/>
      <c r="P40" s="20"/>
      <c r="Q40" s="1"/>
      <c r="R40" s="20"/>
      <c r="S40" s="20"/>
      <c r="T40" s="20"/>
      <c r="U40" s="1"/>
      <c r="V40" s="7"/>
      <c r="W40" s="20"/>
      <c r="X40" s="37">
        <f t="shared" si="0"/>
        <v>0</v>
      </c>
      <c r="Y40" s="24">
        <f t="shared" si="1"/>
        <v>0</v>
      </c>
      <c r="Z40" s="38">
        <f>Y40*Z6</f>
        <v>0</v>
      </c>
    </row>
    <row r="41" spans="1:26">
      <c r="A41" s="7" t="s">
        <v>11</v>
      </c>
      <c r="B41" s="7"/>
      <c r="C41" s="7">
        <v>15.5</v>
      </c>
      <c r="D41" s="7"/>
      <c r="E41" s="7"/>
      <c r="F41" s="7"/>
      <c r="G41" s="1"/>
      <c r="H41" s="1"/>
      <c r="I41" s="7"/>
      <c r="J41" s="1"/>
      <c r="K41" s="7"/>
      <c r="L41" s="7"/>
      <c r="M41" s="20"/>
      <c r="N41" s="20"/>
      <c r="O41" s="20"/>
      <c r="P41" s="20"/>
      <c r="Q41" s="1"/>
      <c r="R41" s="20"/>
      <c r="S41" s="20"/>
      <c r="T41" s="20"/>
      <c r="U41" s="1"/>
      <c r="V41" s="7"/>
      <c r="W41" s="20"/>
      <c r="X41" s="37">
        <f t="shared" si="0"/>
        <v>15.5</v>
      </c>
      <c r="Y41" s="24">
        <f t="shared" si="1"/>
        <v>1.55E-2</v>
      </c>
      <c r="Z41" s="38">
        <f>Y41*Z6</f>
        <v>1.55E-2</v>
      </c>
    </row>
    <row r="42" spans="1:26">
      <c r="A42" s="7" t="s">
        <v>40</v>
      </c>
      <c r="B42" s="7"/>
      <c r="C42" s="7"/>
      <c r="D42" s="7"/>
      <c r="E42" s="7"/>
      <c r="F42" s="7"/>
      <c r="G42" s="1"/>
      <c r="H42" s="1"/>
      <c r="I42" s="7"/>
      <c r="J42" s="1"/>
      <c r="K42" s="7"/>
      <c r="L42" s="7"/>
      <c r="M42" s="20"/>
      <c r="N42" s="20"/>
      <c r="O42" s="20"/>
      <c r="P42" s="20"/>
      <c r="Q42" s="1"/>
      <c r="R42" s="20"/>
      <c r="S42" s="20"/>
      <c r="T42" s="20"/>
      <c r="U42" s="1"/>
      <c r="V42" s="7"/>
      <c r="W42" s="20"/>
      <c r="X42" s="37">
        <f t="shared" si="0"/>
        <v>0</v>
      </c>
      <c r="Y42" s="24">
        <f t="shared" si="1"/>
        <v>0</v>
      </c>
      <c r="Z42" s="38">
        <f>Y42*Z6</f>
        <v>0</v>
      </c>
    </row>
    <row r="43" spans="1:26">
      <c r="A43" s="7" t="s">
        <v>42</v>
      </c>
      <c r="B43" s="7"/>
      <c r="C43" s="7"/>
      <c r="D43" s="7"/>
      <c r="E43" s="7"/>
      <c r="F43" s="7"/>
      <c r="G43" s="1"/>
      <c r="H43" s="1"/>
      <c r="I43" s="7"/>
      <c r="J43" s="1"/>
      <c r="K43" s="7"/>
      <c r="L43" s="7"/>
      <c r="M43" s="20"/>
      <c r="N43" s="20"/>
      <c r="O43" s="20"/>
      <c r="P43" s="20"/>
      <c r="Q43" s="1"/>
      <c r="R43" s="20"/>
      <c r="S43" s="20"/>
      <c r="T43" s="20"/>
      <c r="U43" s="1"/>
      <c r="V43" s="7"/>
      <c r="W43" s="20"/>
      <c r="X43" s="37">
        <f t="shared" si="0"/>
        <v>0</v>
      </c>
      <c r="Y43" s="24">
        <f t="shared" si="1"/>
        <v>0</v>
      </c>
      <c r="Z43" s="38">
        <f>Y43*Z6</f>
        <v>0</v>
      </c>
    </row>
    <row r="44" spans="1:26">
      <c r="A44" s="7" t="s">
        <v>97</v>
      </c>
      <c r="B44" s="7"/>
      <c r="C44" s="7"/>
      <c r="D44" s="7"/>
      <c r="E44" s="7"/>
      <c r="F44" s="7"/>
      <c r="G44" s="1"/>
      <c r="H44" s="1"/>
      <c r="I44" s="7"/>
      <c r="J44" s="1"/>
      <c r="K44" s="7"/>
      <c r="L44" s="7"/>
      <c r="M44" s="20"/>
      <c r="N44" s="20"/>
      <c r="O44" s="20"/>
      <c r="P44" s="20"/>
      <c r="Q44" s="1"/>
      <c r="R44" s="20"/>
      <c r="S44" s="20"/>
      <c r="T44" s="20"/>
      <c r="U44" s="1"/>
      <c r="V44" s="7"/>
      <c r="W44" s="20"/>
      <c r="X44" s="37">
        <f t="shared" si="0"/>
        <v>0</v>
      </c>
      <c r="Y44" s="24">
        <f t="shared" si="1"/>
        <v>0</v>
      </c>
      <c r="Z44" s="38">
        <f>Y44*Z6</f>
        <v>0</v>
      </c>
    </row>
    <row r="45" spans="1:26">
      <c r="A45" s="7" t="s">
        <v>98</v>
      </c>
      <c r="B45" s="7"/>
      <c r="C45" s="7"/>
      <c r="D45" s="7"/>
      <c r="E45" s="7"/>
      <c r="F45" s="7"/>
      <c r="G45" s="1"/>
      <c r="H45" s="1"/>
      <c r="I45" s="7"/>
      <c r="J45" s="1"/>
      <c r="K45" s="7"/>
      <c r="L45" s="7"/>
      <c r="M45" s="20"/>
      <c r="N45" s="20"/>
      <c r="O45" s="20"/>
      <c r="P45" s="20"/>
      <c r="Q45" s="1"/>
      <c r="R45" s="20"/>
      <c r="S45" s="20"/>
      <c r="T45" s="20"/>
      <c r="U45" s="1"/>
      <c r="V45" s="7"/>
      <c r="W45" s="20"/>
      <c r="X45" s="37">
        <f t="shared" si="0"/>
        <v>0</v>
      </c>
      <c r="Y45" s="24">
        <f t="shared" si="1"/>
        <v>0</v>
      </c>
      <c r="Z45" s="38">
        <f>Y45*Z6</f>
        <v>0</v>
      </c>
    </row>
    <row r="46" spans="1:26">
      <c r="A46" s="7" t="s">
        <v>99</v>
      </c>
      <c r="B46" s="7"/>
      <c r="C46" s="7"/>
      <c r="D46" s="7"/>
      <c r="E46" s="7"/>
      <c r="F46" s="7"/>
      <c r="G46" s="1"/>
      <c r="H46" s="1"/>
      <c r="I46" s="7"/>
      <c r="J46" s="1"/>
      <c r="K46" s="7"/>
      <c r="L46" s="7"/>
      <c r="M46" s="20"/>
      <c r="N46" s="20"/>
      <c r="O46" s="20"/>
      <c r="P46" s="20">
        <v>100</v>
      </c>
      <c r="Q46" s="1"/>
      <c r="R46" s="20"/>
      <c r="S46" s="20"/>
      <c r="T46" s="20"/>
      <c r="U46" s="1"/>
      <c r="V46" s="7"/>
      <c r="W46" s="20"/>
      <c r="X46" s="37">
        <f t="shared" si="0"/>
        <v>100</v>
      </c>
      <c r="Y46" s="24">
        <f t="shared" si="1"/>
        <v>0.1</v>
      </c>
      <c r="Z46" s="38">
        <f>Y46*Z6</f>
        <v>0.1</v>
      </c>
    </row>
    <row r="47" spans="1:26">
      <c r="A47" s="7" t="s">
        <v>100</v>
      </c>
      <c r="B47" s="7"/>
      <c r="C47" s="7"/>
      <c r="D47" s="7"/>
      <c r="E47" s="7"/>
      <c r="F47" s="7"/>
      <c r="G47" s="1"/>
      <c r="H47" s="1"/>
      <c r="I47" s="7"/>
      <c r="J47" s="1"/>
      <c r="K47" s="7"/>
      <c r="L47" s="7"/>
      <c r="M47" s="20"/>
      <c r="N47" s="20"/>
      <c r="O47" s="20"/>
      <c r="P47" s="20"/>
      <c r="Q47" s="1"/>
      <c r="R47" s="20"/>
      <c r="S47" s="20"/>
      <c r="T47" s="20"/>
      <c r="U47" s="1"/>
      <c r="V47" s="7"/>
      <c r="W47" s="20"/>
      <c r="X47" s="37">
        <f t="shared" si="0"/>
        <v>0</v>
      </c>
      <c r="Y47" s="24">
        <f t="shared" si="1"/>
        <v>0</v>
      </c>
      <c r="Z47" s="38">
        <f>Y47*Z6</f>
        <v>0</v>
      </c>
    </row>
    <row r="48" spans="1:26">
      <c r="A48" s="7" t="s">
        <v>101</v>
      </c>
      <c r="B48" s="7"/>
      <c r="C48" s="7"/>
      <c r="D48" s="7"/>
      <c r="E48" s="7"/>
      <c r="F48" s="7"/>
      <c r="G48" s="1"/>
      <c r="H48" s="1"/>
      <c r="I48" s="7"/>
      <c r="J48" s="1"/>
      <c r="K48" s="7"/>
      <c r="L48" s="7"/>
      <c r="M48" s="20"/>
      <c r="N48" s="20"/>
      <c r="O48" s="20"/>
      <c r="P48" s="20"/>
      <c r="Q48" s="1"/>
      <c r="R48" s="20"/>
      <c r="S48" s="20"/>
      <c r="T48" s="20"/>
      <c r="U48" s="1"/>
      <c r="V48" s="7"/>
      <c r="W48" s="20"/>
      <c r="X48" s="37">
        <f t="shared" si="0"/>
        <v>0</v>
      </c>
      <c r="Y48" s="24">
        <f t="shared" si="1"/>
        <v>0</v>
      </c>
      <c r="Z48" s="38">
        <f>Y48*Z6</f>
        <v>0</v>
      </c>
    </row>
    <row r="49" spans="1:26">
      <c r="A49" s="7" t="s">
        <v>102</v>
      </c>
      <c r="B49" s="7"/>
      <c r="C49" s="7"/>
      <c r="D49" s="7"/>
      <c r="E49" s="7"/>
      <c r="F49" s="7"/>
      <c r="G49" s="1"/>
      <c r="H49" s="1"/>
      <c r="I49" s="7"/>
      <c r="J49" s="1"/>
      <c r="K49" s="7"/>
      <c r="L49" s="7"/>
      <c r="M49" s="20"/>
      <c r="N49" s="20"/>
      <c r="O49" s="20"/>
      <c r="P49" s="20"/>
      <c r="Q49" s="1"/>
      <c r="R49" s="20"/>
      <c r="S49" s="20"/>
      <c r="T49" s="20"/>
      <c r="U49" s="1"/>
      <c r="V49" s="7"/>
      <c r="W49" s="20"/>
      <c r="X49" s="37">
        <f t="shared" si="0"/>
        <v>0</v>
      </c>
      <c r="Y49" s="24">
        <f t="shared" si="1"/>
        <v>0</v>
      </c>
      <c r="Z49" s="38">
        <f>Y49*Z6</f>
        <v>0</v>
      </c>
    </row>
    <row r="50" spans="1:26">
      <c r="A50" s="1" t="s">
        <v>145</v>
      </c>
      <c r="B50" s="7"/>
      <c r="C50" s="7"/>
      <c r="D50" s="7"/>
      <c r="E50" s="7"/>
      <c r="F50" s="7"/>
      <c r="G50" s="1"/>
      <c r="H50" s="1"/>
      <c r="I50" s="7"/>
      <c r="J50" s="1"/>
      <c r="K50" s="7"/>
      <c r="L50" s="7"/>
      <c r="M50" s="20"/>
      <c r="N50" s="20"/>
      <c r="O50" s="20"/>
      <c r="P50" s="20"/>
      <c r="Q50" s="1"/>
      <c r="R50" s="20"/>
      <c r="S50" s="20"/>
      <c r="T50" s="20"/>
      <c r="U50" s="1"/>
      <c r="V50" s="7"/>
      <c r="W50" s="20"/>
      <c r="X50" s="37">
        <f t="shared" si="0"/>
        <v>0</v>
      </c>
      <c r="Y50" s="24">
        <f t="shared" si="1"/>
        <v>0</v>
      </c>
      <c r="Z50" s="38">
        <f>Y50*Z6</f>
        <v>0</v>
      </c>
    </row>
    <row r="51" spans="1:26">
      <c r="A51" s="7" t="s">
        <v>44</v>
      </c>
      <c r="B51" s="1"/>
      <c r="C51" s="1"/>
      <c r="D51" s="1"/>
      <c r="E51" s="1"/>
      <c r="F51" s="1"/>
      <c r="G51" s="1"/>
      <c r="H51" s="1"/>
      <c r="I51" s="7"/>
      <c r="J51" s="1"/>
      <c r="K51" s="7">
        <v>30</v>
      </c>
      <c r="L51" s="7"/>
      <c r="M51" s="20"/>
      <c r="N51" s="20"/>
      <c r="O51" s="20"/>
      <c r="P51" s="20"/>
      <c r="Q51" s="1"/>
      <c r="R51" s="20"/>
      <c r="S51" s="20"/>
      <c r="T51" s="20"/>
      <c r="U51" s="1"/>
      <c r="V51" s="1"/>
      <c r="W51" s="20"/>
      <c r="X51" s="37">
        <f t="shared" si="0"/>
        <v>30</v>
      </c>
      <c r="Y51" s="24">
        <f t="shared" si="1"/>
        <v>0.03</v>
      </c>
      <c r="Z51" s="38">
        <f>Y51*Z6</f>
        <v>0.03</v>
      </c>
    </row>
    <row r="52" spans="1:26">
      <c r="A52" s="7" t="s">
        <v>45</v>
      </c>
      <c r="B52" s="1"/>
      <c r="C52" s="1"/>
      <c r="D52" s="1"/>
      <c r="E52" s="1"/>
      <c r="F52" s="1"/>
      <c r="G52" s="1"/>
      <c r="H52" s="1"/>
      <c r="I52" s="7"/>
      <c r="J52" s="1"/>
      <c r="K52" s="7">
        <v>27.2</v>
      </c>
      <c r="L52" s="7">
        <v>207</v>
      </c>
      <c r="M52" s="20"/>
      <c r="N52" s="20"/>
      <c r="O52" s="20"/>
      <c r="P52" s="20"/>
      <c r="Q52" s="1"/>
      <c r="R52" s="20"/>
      <c r="S52" s="20"/>
      <c r="T52" s="20"/>
      <c r="U52" s="1"/>
      <c r="V52" s="1"/>
      <c r="W52" s="20"/>
      <c r="X52" s="37">
        <f t="shared" si="0"/>
        <v>234.2</v>
      </c>
      <c r="Y52" s="24">
        <f t="shared" si="1"/>
        <v>0.23419999999999999</v>
      </c>
      <c r="Z52" s="38">
        <f>Y52*Z6</f>
        <v>0.23419999999999999</v>
      </c>
    </row>
    <row r="53" spans="1:26">
      <c r="A53" s="7" t="s">
        <v>6</v>
      </c>
      <c r="B53" s="1"/>
      <c r="C53" s="1"/>
      <c r="D53" s="1"/>
      <c r="E53" s="1"/>
      <c r="F53" s="1"/>
      <c r="G53" s="1"/>
      <c r="H53" s="1"/>
      <c r="I53" s="7"/>
      <c r="J53" s="1"/>
      <c r="K53" s="7">
        <v>9.6</v>
      </c>
      <c r="L53" s="7"/>
      <c r="M53" s="20"/>
      <c r="N53" s="20"/>
      <c r="O53" s="20"/>
      <c r="P53" s="20"/>
      <c r="Q53" s="1">
        <v>1.35</v>
      </c>
      <c r="R53" s="20"/>
      <c r="S53" s="20"/>
      <c r="T53" s="20"/>
      <c r="U53" s="1"/>
      <c r="V53" s="1"/>
      <c r="W53" s="20"/>
      <c r="X53" s="37">
        <f t="shared" si="0"/>
        <v>10.95</v>
      </c>
      <c r="Y53" s="24">
        <f t="shared" si="1"/>
        <v>1.095E-2</v>
      </c>
      <c r="Z53" s="38">
        <f>Y53*Z6</f>
        <v>1.095E-2</v>
      </c>
    </row>
    <row r="54" spans="1:26">
      <c r="A54" s="7" t="s">
        <v>9</v>
      </c>
      <c r="B54" s="1"/>
      <c r="C54" s="1"/>
      <c r="D54" s="1"/>
      <c r="E54" s="1"/>
      <c r="F54" s="1"/>
      <c r="G54" s="1"/>
      <c r="H54" s="1"/>
      <c r="I54" s="7"/>
      <c r="J54" s="1"/>
      <c r="K54" s="7">
        <v>10</v>
      </c>
      <c r="L54" s="7"/>
      <c r="M54" s="20"/>
      <c r="N54" s="20"/>
      <c r="O54" s="20"/>
      <c r="P54" s="20"/>
      <c r="Q54" s="1">
        <v>3</v>
      </c>
      <c r="R54" s="20"/>
      <c r="S54" s="20"/>
      <c r="T54" s="20"/>
      <c r="U54" s="1"/>
      <c r="V54" s="1"/>
      <c r="W54" s="20"/>
      <c r="X54" s="37">
        <f t="shared" si="0"/>
        <v>13</v>
      </c>
      <c r="Y54" s="24">
        <f t="shared" si="1"/>
        <v>1.2999999999999999E-2</v>
      </c>
      <c r="Z54" s="38">
        <f>Y54*Z6</f>
        <v>1.2999999999999999E-2</v>
      </c>
    </row>
    <row r="55" spans="1:26">
      <c r="A55" s="7" t="s">
        <v>46</v>
      </c>
      <c r="B55" s="1"/>
      <c r="C55" s="7"/>
      <c r="D55" s="7"/>
      <c r="E55" s="7"/>
      <c r="F55" s="7"/>
      <c r="G55" s="7"/>
      <c r="H55" s="7"/>
      <c r="I55" s="7"/>
      <c r="J55" s="1"/>
      <c r="K55" s="7"/>
      <c r="L55" s="7"/>
      <c r="M55" s="20"/>
      <c r="N55" s="20"/>
      <c r="O55" s="20"/>
      <c r="P55" s="20"/>
      <c r="Q55" s="7"/>
      <c r="R55" s="20"/>
      <c r="S55" s="20"/>
      <c r="T55" s="20"/>
      <c r="U55" s="1"/>
      <c r="V55" s="7"/>
      <c r="W55" s="20"/>
      <c r="X55" s="37">
        <f t="shared" si="0"/>
        <v>0</v>
      </c>
      <c r="Y55" s="24">
        <f t="shared" si="1"/>
        <v>0</v>
      </c>
      <c r="Z55" s="38">
        <f>Y55*Z6</f>
        <v>0</v>
      </c>
    </row>
    <row r="56" spans="1:26">
      <c r="A56" s="1" t="s">
        <v>103</v>
      </c>
      <c r="B56" s="1"/>
      <c r="C56" s="7"/>
      <c r="D56" s="7"/>
      <c r="E56" s="7"/>
      <c r="F56" s="7"/>
      <c r="G56" s="7"/>
      <c r="H56" s="7"/>
      <c r="I56" s="7"/>
      <c r="J56" s="1"/>
      <c r="K56" s="7"/>
      <c r="L56" s="7"/>
      <c r="M56" s="20"/>
      <c r="N56" s="20"/>
      <c r="O56" s="20"/>
      <c r="P56" s="20"/>
      <c r="Q56" s="7">
        <v>7.5</v>
      </c>
      <c r="R56" s="20"/>
      <c r="S56" s="20"/>
      <c r="T56" s="20"/>
      <c r="U56" s="1"/>
      <c r="V56" s="7"/>
      <c r="W56" s="20"/>
      <c r="X56" s="37">
        <f t="shared" si="0"/>
        <v>7.5</v>
      </c>
      <c r="Y56" s="24">
        <f t="shared" si="1"/>
        <v>7.4999999999999997E-3</v>
      </c>
      <c r="Z56" s="38">
        <f>Y56*Z6</f>
        <v>7.4999999999999997E-3</v>
      </c>
    </row>
    <row r="57" spans="1:26">
      <c r="A57" s="7" t="s">
        <v>15</v>
      </c>
      <c r="B57" s="1"/>
      <c r="C57" s="7"/>
      <c r="D57" s="7"/>
      <c r="E57" s="7"/>
      <c r="F57" s="7"/>
      <c r="G57" s="7"/>
      <c r="H57" s="7"/>
      <c r="I57" s="7"/>
      <c r="J57" s="1"/>
      <c r="K57" s="7"/>
      <c r="L57" s="7"/>
      <c r="M57" s="20"/>
      <c r="N57" s="20"/>
      <c r="O57" s="20"/>
      <c r="P57" s="20"/>
      <c r="Q57" s="7"/>
      <c r="R57" s="20"/>
      <c r="S57" s="20"/>
      <c r="T57" s="20"/>
      <c r="U57" s="7"/>
      <c r="V57" s="7"/>
      <c r="W57" s="20"/>
      <c r="X57" s="37">
        <f t="shared" si="0"/>
        <v>0</v>
      </c>
      <c r="Y57" s="24">
        <f t="shared" si="1"/>
        <v>0</v>
      </c>
      <c r="Z57" s="38">
        <f>Y57*Z6</f>
        <v>0</v>
      </c>
    </row>
    <row r="58" spans="1:26">
      <c r="A58" s="7" t="s">
        <v>126</v>
      </c>
      <c r="B58" s="1"/>
      <c r="C58" s="7"/>
      <c r="D58" s="7"/>
      <c r="E58" s="7"/>
      <c r="F58" s="7"/>
      <c r="G58" s="7"/>
      <c r="H58" s="7"/>
      <c r="I58" s="7"/>
      <c r="J58" s="1"/>
      <c r="K58" s="7"/>
      <c r="L58" s="7"/>
      <c r="M58" s="20"/>
      <c r="N58" s="20"/>
      <c r="O58" s="20"/>
      <c r="P58" s="20"/>
      <c r="Q58" s="7"/>
      <c r="R58" s="20"/>
      <c r="S58" s="20"/>
      <c r="T58" s="20"/>
      <c r="U58" s="7"/>
      <c r="V58" s="7"/>
      <c r="W58" s="20"/>
      <c r="X58" s="37">
        <f t="shared" si="0"/>
        <v>0</v>
      </c>
      <c r="Y58" s="24">
        <f t="shared" si="1"/>
        <v>0</v>
      </c>
      <c r="Z58" s="38">
        <f>Y58*Z6</f>
        <v>0</v>
      </c>
    </row>
    <row r="59" spans="1:26">
      <c r="A59" s="7" t="s">
        <v>84</v>
      </c>
      <c r="B59" s="1"/>
      <c r="C59" s="7"/>
      <c r="D59" s="7"/>
      <c r="E59" s="7"/>
      <c r="F59" s="7"/>
      <c r="G59" s="7"/>
      <c r="H59" s="7"/>
      <c r="I59" s="7"/>
      <c r="J59" s="1"/>
      <c r="K59" s="7"/>
      <c r="L59" s="7"/>
      <c r="M59" s="20"/>
      <c r="N59" s="20"/>
      <c r="O59" s="20"/>
      <c r="P59" s="20"/>
      <c r="Q59" s="7"/>
      <c r="R59" s="20"/>
      <c r="S59" s="20"/>
      <c r="T59" s="20"/>
      <c r="U59" s="7"/>
      <c r="V59" s="7"/>
      <c r="W59" s="20"/>
      <c r="X59" s="37">
        <f t="shared" si="0"/>
        <v>0</v>
      </c>
      <c r="Y59" s="24">
        <f t="shared" si="1"/>
        <v>0</v>
      </c>
      <c r="Z59" s="38">
        <f>Y59*Z6</f>
        <v>0</v>
      </c>
    </row>
    <row r="60" spans="1:26">
      <c r="A60" s="7" t="s">
        <v>104</v>
      </c>
      <c r="B60" s="1"/>
      <c r="C60" s="7"/>
      <c r="D60" s="7"/>
      <c r="E60" s="7"/>
      <c r="F60" s="7"/>
      <c r="G60" s="7"/>
      <c r="H60" s="7"/>
      <c r="I60" s="7"/>
      <c r="J60" s="1"/>
      <c r="K60" s="7"/>
      <c r="L60" s="7"/>
      <c r="M60" s="20"/>
      <c r="N60" s="20"/>
      <c r="O60" s="20"/>
      <c r="P60" s="20"/>
      <c r="Q60" s="7"/>
      <c r="R60" s="20"/>
      <c r="S60" s="20"/>
      <c r="T60" s="20"/>
      <c r="U60" s="7"/>
      <c r="V60" s="7"/>
      <c r="W60" s="20"/>
      <c r="X60" s="37">
        <f t="shared" si="0"/>
        <v>0</v>
      </c>
      <c r="Y60" s="24">
        <f t="shared" si="1"/>
        <v>0</v>
      </c>
      <c r="Z60" s="38">
        <f>Y60*Z6</f>
        <v>0</v>
      </c>
    </row>
    <row r="61" spans="1:26">
      <c r="A61" s="7" t="s">
        <v>105</v>
      </c>
      <c r="B61" s="1"/>
      <c r="C61" s="7"/>
      <c r="D61" s="7"/>
      <c r="E61" s="7"/>
      <c r="F61" s="7"/>
      <c r="G61" s="7"/>
      <c r="H61" s="7"/>
      <c r="I61" s="7"/>
      <c r="J61" s="1"/>
      <c r="K61" s="7"/>
      <c r="L61" s="7"/>
      <c r="M61" s="20"/>
      <c r="N61" s="20"/>
      <c r="O61" s="20"/>
      <c r="P61" s="20"/>
      <c r="Q61" s="7"/>
      <c r="R61" s="20"/>
      <c r="S61" s="20"/>
      <c r="T61" s="20"/>
      <c r="U61" s="7"/>
      <c r="V61" s="7"/>
      <c r="W61" s="20"/>
      <c r="X61" s="37">
        <f t="shared" si="0"/>
        <v>0</v>
      </c>
      <c r="Y61" s="24">
        <f t="shared" si="1"/>
        <v>0</v>
      </c>
      <c r="Z61" s="38">
        <f>Y61*Z6</f>
        <v>0</v>
      </c>
    </row>
    <row r="62" spans="1:26">
      <c r="A62" s="7" t="s">
        <v>47</v>
      </c>
      <c r="B62" s="1"/>
      <c r="C62" s="7"/>
      <c r="D62" s="7"/>
      <c r="E62" s="7"/>
      <c r="F62" s="7"/>
      <c r="G62" s="7"/>
      <c r="H62" s="7"/>
      <c r="I62" s="7"/>
      <c r="J62" s="1">
        <v>33</v>
      </c>
      <c r="K62" s="7"/>
      <c r="L62" s="7"/>
      <c r="M62" s="20"/>
      <c r="N62" s="20"/>
      <c r="O62" s="20"/>
      <c r="P62" s="20"/>
      <c r="Q62" s="7"/>
      <c r="R62" s="20"/>
      <c r="S62" s="20"/>
      <c r="T62" s="20"/>
      <c r="U62" s="7"/>
      <c r="V62" s="7"/>
      <c r="W62" s="20"/>
      <c r="X62" s="37">
        <f t="shared" si="0"/>
        <v>33</v>
      </c>
      <c r="Y62" s="24">
        <f t="shared" si="1"/>
        <v>3.3000000000000002E-2</v>
      </c>
      <c r="Z62" s="38">
        <f>Y62*Z6</f>
        <v>3.3000000000000002E-2</v>
      </c>
    </row>
    <row r="63" spans="1:26">
      <c r="A63" s="7" t="s">
        <v>48</v>
      </c>
      <c r="B63" s="1"/>
      <c r="C63" s="1"/>
      <c r="D63" s="1"/>
      <c r="E63" s="1"/>
      <c r="F63" s="1"/>
      <c r="G63" s="7"/>
      <c r="H63" s="7"/>
      <c r="I63" s="7"/>
      <c r="J63" s="1">
        <v>33</v>
      </c>
      <c r="K63" s="7"/>
      <c r="L63" s="7"/>
      <c r="M63" s="1"/>
      <c r="N63" s="1"/>
      <c r="O63" s="4"/>
      <c r="P63" s="1"/>
      <c r="Q63" s="7"/>
      <c r="R63" s="20"/>
      <c r="S63" s="20"/>
      <c r="T63" s="20"/>
      <c r="U63" s="7"/>
      <c r="V63" s="1"/>
      <c r="W63" s="20"/>
      <c r="X63" s="37">
        <f t="shared" si="0"/>
        <v>33</v>
      </c>
      <c r="Y63" s="24">
        <f t="shared" si="1"/>
        <v>3.3000000000000002E-2</v>
      </c>
      <c r="Z63" s="38">
        <f>Y63*Z6</f>
        <v>3.3000000000000002E-2</v>
      </c>
    </row>
    <row r="64" spans="1:26">
      <c r="A64" s="7" t="s">
        <v>13</v>
      </c>
      <c r="B64" s="1"/>
      <c r="C64" s="1"/>
      <c r="D64" s="1"/>
      <c r="E64" s="1"/>
      <c r="F64" s="1"/>
      <c r="G64" s="7"/>
      <c r="H64" s="7"/>
      <c r="I64" s="7"/>
      <c r="J64" s="1"/>
      <c r="K64" s="7"/>
      <c r="L64" s="7"/>
      <c r="M64" s="1"/>
      <c r="N64" s="1"/>
      <c r="O64" s="4"/>
      <c r="P64" s="1"/>
      <c r="Q64" s="7"/>
      <c r="R64" s="20"/>
      <c r="S64" s="20"/>
      <c r="T64" s="20"/>
      <c r="U64" s="7"/>
      <c r="V64" s="1"/>
      <c r="W64" s="20"/>
      <c r="X64" s="37">
        <f t="shared" si="0"/>
        <v>0</v>
      </c>
      <c r="Y64" s="24">
        <f t="shared" si="1"/>
        <v>0</v>
      </c>
      <c r="Z64" s="38">
        <f>Y64*Z6</f>
        <v>0</v>
      </c>
    </row>
    <row r="65" spans="1:26">
      <c r="A65" s="7" t="s">
        <v>49</v>
      </c>
      <c r="B65" s="1"/>
      <c r="C65" s="1"/>
      <c r="D65" s="1"/>
      <c r="E65" s="1"/>
      <c r="F65" s="1"/>
      <c r="G65" s="7"/>
      <c r="H65" s="7"/>
      <c r="I65" s="7"/>
      <c r="J65" s="1"/>
      <c r="K65" s="7"/>
      <c r="L65" s="7"/>
      <c r="M65" s="1"/>
      <c r="N65" s="1"/>
      <c r="O65" s="4"/>
      <c r="P65" s="1"/>
      <c r="Q65" s="7"/>
      <c r="R65" s="20"/>
      <c r="S65" s="20"/>
      <c r="T65" s="20"/>
      <c r="U65" s="7"/>
      <c r="V65" s="1"/>
      <c r="W65" s="20"/>
      <c r="X65" s="37">
        <f t="shared" si="0"/>
        <v>0</v>
      </c>
      <c r="Y65" s="24">
        <f t="shared" si="1"/>
        <v>0</v>
      </c>
      <c r="Z65" s="38">
        <f>Y65*Z6</f>
        <v>0</v>
      </c>
    </row>
    <row r="66" spans="1:26">
      <c r="A66" s="7" t="s">
        <v>127</v>
      </c>
      <c r="B66" s="1"/>
      <c r="C66" s="1"/>
      <c r="D66" s="1"/>
      <c r="E66" s="1"/>
      <c r="F66" s="1"/>
      <c r="G66" s="7"/>
      <c r="H66" s="7"/>
      <c r="I66" s="7"/>
      <c r="J66" s="1"/>
      <c r="K66" s="7"/>
      <c r="L66" s="7"/>
      <c r="M66" s="1">
        <v>44.6</v>
      </c>
      <c r="N66" s="1"/>
      <c r="O66" s="4"/>
      <c r="P66" s="1"/>
      <c r="Q66" s="7"/>
      <c r="R66" s="20"/>
      <c r="S66" s="20"/>
      <c r="T66" s="20"/>
      <c r="U66" s="7"/>
      <c r="V66" s="1"/>
      <c r="W66" s="20"/>
      <c r="X66" s="37">
        <f t="shared" si="0"/>
        <v>44.6</v>
      </c>
      <c r="Y66" s="24">
        <f t="shared" si="1"/>
        <v>4.4600000000000001E-2</v>
      </c>
      <c r="Z66" s="38">
        <f>Y66*Z6</f>
        <v>4.4600000000000001E-2</v>
      </c>
    </row>
    <row r="67" spans="1:26">
      <c r="A67" s="7" t="s">
        <v>128</v>
      </c>
      <c r="B67" s="1"/>
      <c r="C67" s="1"/>
      <c r="D67" s="1"/>
      <c r="E67" s="1"/>
      <c r="F67" s="1"/>
      <c r="G67" s="7"/>
      <c r="H67" s="7"/>
      <c r="I67" s="7"/>
      <c r="J67" s="1"/>
      <c r="K67" s="7"/>
      <c r="L67" s="7"/>
      <c r="M67" s="1"/>
      <c r="N67" s="1"/>
      <c r="O67" s="1"/>
      <c r="P67" s="1"/>
      <c r="Q67" s="7"/>
      <c r="R67" s="7"/>
      <c r="S67" s="7"/>
      <c r="T67" s="7"/>
      <c r="U67" s="7"/>
      <c r="V67" s="1"/>
      <c r="W67" s="20"/>
      <c r="X67" s="37">
        <f t="shared" si="0"/>
        <v>0</v>
      </c>
      <c r="Y67" s="24">
        <f t="shared" si="1"/>
        <v>0</v>
      </c>
      <c r="Z67" s="38">
        <f>Y67*Z6</f>
        <v>0</v>
      </c>
    </row>
    <row r="68" spans="1:26">
      <c r="A68" s="54" t="s">
        <v>129</v>
      </c>
      <c r="B68" s="7"/>
      <c r="C68" s="7"/>
      <c r="D68" s="7"/>
      <c r="E68" s="7"/>
      <c r="F68" s="7"/>
      <c r="G68" s="7"/>
      <c r="H68" s="7"/>
      <c r="I68" s="7"/>
      <c r="J68" s="1"/>
      <c r="K68" s="7"/>
      <c r="L68" s="7"/>
      <c r="M68" s="1"/>
      <c r="N68" s="1"/>
      <c r="O68" s="1"/>
      <c r="P68" s="1"/>
      <c r="Q68" s="7"/>
      <c r="R68" s="7"/>
      <c r="S68" s="7"/>
      <c r="T68" s="7"/>
      <c r="U68" s="7"/>
      <c r="V68" s="7"/>
      <c r="W68" s="20"/>
      <c r="X68" s="37">
        <f t="shared" si="0"/>
        <v>0</v>
      </c>
      <c r="Y68" s="24">
        <f t="shared" si="1"/>
        <v>0</v>
      </c>
      <c r="Z68" s="38">
        <f>Y68*Z6</f>
        <v>0</v>
      </c>
    </row>
    <row r="69" spans="1:26">
      <c r="A69" s="7" t="s">
        <v>53</v>
      </c>
      <c r="B69" s="7"/>
      <c r="C69" s="7"/>
      <c r="D69" s="7"/>
      <c r="E69" s="7"/>
      <c r="F69" s="7"/>
      <c r="G69" s="7"/>
      <c r="H69" s="7"/>
      <c r="I69" s="7"/>
      <c r="J69" s="1"/>
      <c r="K69" s="7"/>
      <c r="L69" s="7"/>
      <c r="M69" s="1"/>
      <c r="N69" s="1"/>
      <c r="O69" s="1"/>
      <c r="P69" s="1"/>
      <c r="Q69" s="7"/>
      <c r="R69" s="7"/>
      <c r="S69" s="7"/>
      <c r="T69" s="7"/>
      <c r="U69" s="7"/>
      <c r="V69" s="7"/>
      <c r="W69" s="20"/>
      <c r="X69" s="37">
        <f t="shared" si="0"/>
        <v>0</v>
      </c>
      <c r="Y69" s="24">
        <f t="shared" si="1"/>
        <v>0</v>
      </c>
      <c r="Z69" s="38">
        <f>Y69*Z6</f>
        <v>0</v>
      </c>
    </row>
    <row r="70" spans="1:26">
      <c r="A70" s="7" t="s">
        <v>106</v>
      </c>
      <c r="B70" s="7"/>
      <c r="C70" s="7"/>
      <c r="D70" s="7"/>
      <c r="E70" s="7"/>
      <c r="F70" s="7"/>
      <c r="G70" s="7"/>
      <c r="H70" s="7"/>
      <c r="I70" s="7"/>
      <c r="J70" s="1"/>
      <c r="K70" s="7"/>
      <c r="L70" s="7"/>
      <c r="M70" s="1">
        <v>0.2</v>
      </c>
      <c r="N70" s="1"/>
      <c r="O70" s="1"/>
      <c r="P70" s="1"/>
      <c r="Q70" s="7"/>
      <c r="R70" s="7"/>
      <c r="S70" s="7"/>
      <c r="T70" s="7"/>
      <c r="U70" s="7"/>
      <c r="V70" s="7"/>
      <c r="W70" s="20"/>
      <c r="X70" s="37">
        <f t="shared" si="0"/>
        <v>0.2</v>
      </c>
      <c r="Y70" s="24">
        <f t="shared" si="1"/>
        <v>2.0000000000000001E-4</v>
      </c>
      <c r="Z70" s="38">
        <f>Y70*Z6</f>
        <v>2.0000000000000001E-4</v>
      </c>
    </row>
    <row r="71" spans="1:26">
      <c r="A71" s="7" t="s">
        <v>50</v>
      </c>
      <c r="B71" s="7"/>
      <c r="C71" s="7"/>
      <c r="D71" s="7"/>
      <c r="E71" s="7"/>
      <c r="F71" s="7"/>
      <c r="G71" s="1"/>
      <c r="H71" s="1"/>
      <c r="I71" s="7"/>
      <c r="J71" s="1"/>
      <c r="K71" s="7"/>
      <c r="L71" s="7"/>
      <c r="M71" s="1"/>
      <c r="N71" s="1"/>
      <c r="O71" s="1"/>
      <c r="P71" s="1"/>
      <c r="Q71" s="1">
        <v>2.25</v>
      </c>
      <c r="R71" s="7"/>
      <c r="S71" s="7"/>
      <c r="T71" s="7"/>
      <c r="U71" s="7"/>
      <c r="V71" s="1"/>
      <c r="W71" s="7"/>
      <c r="X71" s="37">
        <f t="shared" si="0"/>
        <v>2.25</v>
      </c>
      <c r="Y71" s="24">
        <f t="shared" si="1"/>
        <v>2.2499999999999998E-3</v>
      </c>
      <c r="Z71" s="28">
        <f>Y71*Z6</f>
        <v>2.2499999999999998E-3</v>
      </c>
    </row>
    <row r="72" spans="1:26">
      <c r="A72" s="7" t="s">
        <v>107</v>
      </c>
      <c r="B72" s="7"/>
      <c r="C72" s="7"/>
      <c r="D72" s="7"/>
      <c r="E72" s="7"/>
      <c r="F72" s="7"/>
      <c r="G72" s="1"/>
      <c r="H72" s="1"/>
      <c r="I72" s="7"/>
      <c r="J72" s="1"/>
      <c r="K72" s="7"/>
      <c r="L72" s="7"/>
      <c r="M72" s="1"/>
      <c r="N72" s="1"/>
      <c r="O72" s="1"/>
      <c r="P72" s="1">
        <v>5</v>
      </c>
      <c r="Q72" s="1"/>
      <c r="R72" s="7"/>
      <c r="S72" s="7"/>
      <c r="T72" s="7"/>
      <c r="U72" s="7"/>
      <c r="V72" s="1"/>
      <c r="W72" s="7"/>
      <c r="X72" s="37">
        <f t="shared" ref="X72:X93" si="2">SUM(B72:W72)</f>
        <v>5</v>
      </c>
      <c r="Y72" s="24">
        <f t="shared" ref="Y72:Y87" si="3">X72/1000</f>
        <v>5.0000000000000001E-3</v>
      </c>
      <c r="Z72" s="28">
        <f>Y72*Z6</f>
        <v>5.0000000000000001E-3</v>
      </c>
    </row>
    <row r="73" spans="1:26">
      <c r="A73" s="7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7">
        <f t="shared" si="2"/>
        <v>0</v>
      </c>
      <c r="Y73" s="24">
        <f t="shared" si="3"/>
        <v>0</v>
      </c>
      <c r="Z73" s="28">
        <f>Y73*Z6</f>
        <v>0</v>
      </c>
    </row>
    <row r="74" spans="1:26">
      <c r="A74" s="55" t="s">
        <v>108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7">
        <f t="shared" si="2"/>
        <v>0</v>
      </c>
      <c r="Y74" s="24">
        <f t="shared" si="3"/>
        <v>0</v>
      </c>
      <c r="Z74" s="28">
        <f>Y74*Z6</f>
        <v>0</v>
      </c>
    </row>
    <row r="75" spans="1:26">
      <c r="A75" s="55" t="s">
        <v>51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7">
        <f t="shared" si="2"/>
        <v>0</v>
      </c>
      <c r="Y75" s="24">
        <f t="shared" si="3"/>
        <v>0</v>
      </c>
      <c r="Z75" s="28">
        <f>Y75*Z6</f>
        <v>0</v>
      </c>
    </row>
    <row r="76" spans="1:26">
      <c r="A76" s="55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f t="shared" si="2"/>
        <v>0</v>
      </c>
      <c r="Y76" s="24">
        <f t="shared" si="3"/>
        <v>0</v>
      </c>
      <c r="Z76" s="28">
        <f>Y76*Z6</f>
        <v>0</v>
      </c>
    </row>
    <row r="77" spans="1:26">
      <c r="A77" s="55" t="s">
        <v>56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7">
        <f t="shared" si="2"/>
        <v>0</v>
      </c>
      <c r="Y77" s="24">
        <f t="shared" si="3"/>
        <v>0</v>
      </c>
      <c r="Z77" s="28">
        <f>Y77*Z6</f>
        <v>0</v>
      </c>
    </row>
    <row r="78" spans="1:26">
      <c r="A78" s="55" t="s">
        <v>110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7">
        <f t="shared" si="2"/>
        <v>0</v>
      </c>
      <c r="Y78" s="24">
        <f t="shared" si="3"/>
        <v>0</v>
      </c>
      <c r="Z78" s="28">
        <f>Y78*Z6</f>
        <v>0</v>
      </c>
    </row>
    <row r="79" spans="1:26">
      <c r="A79" s="55" t="s">
        <v>111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7">
        <f t="shared" si="2"/>
        <v>0</v>
      </c>
      <c r="Y79" s="24">
        <f t="shared" si="3"/>
        <v>0</v>
      </c>
      <c r="Z79" s="28">
        <f>Y79*Z6</f>
        <v>0</v>
      </c>
    </row>
    <row r="80" spans="1:26">
      <c r="A80" s="7" t="s">
        <v>112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7">
        <f t="shared" si="2"/>
        <v>0</v>
      </c>
      <c r="Y80" s="24">
        <f t="shared" si="3"/>
        <v>0</v>
      </c>
      <c r="Z80" s="28">
        <f>Y80*Z6</f>
        <v>0</v>
      </c>
    </row>
    <row r="81" spans="1:26" ht="30">
      <c r="A81" s="27" t="s">
        <v>113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7">
        <f t="shared" si="2"/>
        <v>0</v>
      </c>
      <c r="Y81" s="24">
        <f t="shared" si="3"/>
        <v>0</v>
      </c>
      <c r="Z81" s="28">
        <f>Y81*Z6</f>
        <v>0</v>
      </c>
    </row>
    <row r="82" spans="1:26">
      <c r="A82" s="7" t="s">
        <v>114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7">
        <f t="shared" si="2"/>
        <v>0</v>
      </c>
      <c r="Y82" s="24">
        <f t="shared" si="3"/>
        <v>0</v>
      </c>
      <c r="Z82" s="28">
        <f>Y82*Z6</f>
        <v>0</v>
      </c>
    </row>
    <row r="83" spans="1:26">
      <c r="A83" s="7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7">
        <f t="shared" si="2"/>
        <v>0</v>
      </c>
      <c r="Y83" s="24">
        <f t="shared" si="3"/>
        <v>0</v>
      </c>
      <c r="Z83" s="28">
        <f>Y83*Z6</f>
        <v>0</v>
      </c>
    </row>
    <row r="84" spans="1:26">
      <c r="A84" s="7" t="s">
        <v>116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7">
        <f t="shared" si="2"/>
        <v>0</v>
      </c>
      <c r="Y84" s="24">
        <f t="shared" si="3"/>
        <v>0</v>
      </c>
      <c r="Z84" s="28">
        <f>Y84*Z6</f>
        <v>0</v>
      </c>
    </row>
    <row r="85" spans="1:26">
      <c r="A85" s="7" t="s">
        <v>117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7">
        <f t="shared" si="2"/>
        <v>0</v>
      </c>
      <c r="Y85" s="24">
        <f t="shared" si="3"/>
        <v>0</v>
      </c>
      <c r="Z85" s="28">
        <f>Y85*Z6</f>
        <v>0</v>
      </c>
    </row>
    <row r="86" spans="1:26">
      <c r="A86" s="7" t="s">
        <v>118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7">
        <f t="shared" si="2"/>
        <v>0</v>
      </c>
      <c r="Y86" s="24">
        <f t="shared" si="3"/>
        <v>0</v>
      </c>
      <c r="Z86" s="28">
        <f>Y86*Z6</f>
        <v>0</v>
      </c>
    </row>
    <row r="87" spans="1:26">
      <c r="A87" s="7" t="s">
        <v>119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7">
        <f t="shared" si="2"/>
        <v>0</v>
      </c>
      <c r="Y87" s="24">
        <f t="shared" si="3"/>
        <v>0</v>
      </c>
      <c r="Z87" s="28">
        <f>Y87*Z6</f>
        <v>0</v>
      </c>
    </row>
    <row r="88" spans="1:26">
      <c r="A88" s="7" t="s">
        <v>120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7">
        <f t="shared" si="2"/>
        <v>0</v>
      </c>
      <c r="Y88" s="24">
        <f>X88</f>
        <v>0</v>
      </c>
      <c r="Z88" s="28">
        <f>Y88*Z6</f>
        <v>0</v>
      </c>
    </row>
    <row r="89" spans="1:26">
      <c r="A89" s="7" t="s">
        <v>121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7">
        <f t="shared" si="2"/>
        <v>0</v>
      </c>
      <c r="Y89" s="24">
        <f t="shared" ref="Y89:Y93" si="4">X89</f>
        <v>0</v>
      </c>
      <c r="Z89" s="28">
        <f>Y89*Z6</f>
        <v>0</v>
      </c>
    </row>
    <row r="90" spans="1:26">
      <c r="A90" s="7" t="s">
        <v>122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7">
        <f t="shared" si="2"/>
        <v>0</v>
      </c>
      <c r="Y90" s="24">
        <f t="shared" si="4"/>
        <v>0</v>
      </c>
      <c r="Z90" s="28">
        <f>Y90*Z6</f>
        <v>0</v>
      </c>
    </row>
    <row r="91" spans="1:26">
      <c r="A91" s="7" t="s">
        <v>123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7">
        <f t="shared" si="2"/>
        <v>0</v>
      </c>
      <c r="Y91" s="24">
        <f t="shared" si="4"/>
        <v>0</v>
      </c>
      <c r="Z91" s="28">
        <f>Y91*Z6</f>
        <v>0</v>
      </c>
    </row>
    <row r="92" spans="1:26">
      <c r="A92" s="1" t="s">
        <v>146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7">
        <f t="shared" si="2"/>
        <v>0</v>
      </c>
      <c r="Y92" s="24">
        <f t="shared" si="4"/>
        <v>0</v>
      </c>
      <c r="Z92" s="28">
        <f>Y92*Z6</f>
        <v>0</v>
      </c>
    </row>
    <row r="93" spans="1:26">
      <c r="A93" s="1" t="s">
        <v>143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7">
        <f t="shared" si="2"/>
        <v>0</v>
      </c>
      <c r="Y93" s="24">
        <f t="shared" si="4"/>
        <v>0</v>
      </c>
      <c r="Z93" s="28">
        <f>Y93*Z6</f>
        <v>0</v>
      </c>
    </row>
    <row r="94" spans="1:26">
      <c r="A94" s="1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1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1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1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1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1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1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1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1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1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1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mergeCells count="5">
    <mergeCell ref="S4:W4"/>
    <mergeCell ref="A5:A6"/>
    <mergeCell ref="B4:F4"/>
    <mergeCell ref="G4:I4"/>
    <mergeCell ref="J4:R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04"/>
  <sheetViews>
    <sheetView zoomScale="80" zoomScaleNormal="8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D1" sqref="D1:D1048576"/>
    </sheetView>
  </sheetViews>
  <sheetFormatPr defaultRowHeight="15"/>
  <cols>
    <col min="1" max="1" width="33.42578125" style="52" customWidth="1"/>
    <col min="2" max="2" width="8" customWidth="1"/>
    <col min="3" max="5" width="7.28515625" customWidth="1"/>
    <col min="6" max="6" width="9.7109375" customWidth="1"/>
    <col min="7" max="8" width="7" customWidth="1"/>
    <col min="9" max="9" width="5.140625" customWidth="1"/>
    <col min="10" max="10" width="9.140625" customWidth="1"/>
    <col min="11" max="11" width="7.7109375" customWidth="1"/>
    <col min="12" max="12" width="8.85546875" customWidth="1"/>
    <col min="13" max="13" width="9" customWidth="1"/>
    <col min="14" max="14" width="9.140625" customWidth="1"/>
    <col min="15" max="15" width="7.5703125" customWidth="1"/>
    <col min="16" max="16" width="8.28515625" customWidth="1"/>
    <col min="17" max="17" width="7" customWidth="1"/>
    <col min="18" max="20" width="5.85546875" customWidth="1"/>
    <col min="21" max="21" width="9.140625" customWidth="1"/>
    <col min="22" max="23" width="7.5703125" customWidth="1"/>
  </cols>
  <sheetData>
    <row r="3" spans="1:26" ht="21.75" thickBot="1">
      <c r="A3" s="82" t="s">
        <v>138</v>
      </c>
      <c r="B3" s="3"/>
      <c r="C3" s="3"/>
      <c r="D3" s="3"/>
      <c r="E3" s="3"/>
      <c r="F3" s="3"/>
    </row>
    <row r="4" spans="1:26" ht="54" customHeight="1" thickBot="1">
      <c r="A4" s="6" t="s">
        <v>83</v>
      </c>
      <c r="B4" s="119" t="s">
        <v>130</v>
      </c>
      <c r="C4" s="120"/>
      <c r="D4" s="120"/>
      <c r="E4" s="120"/>
      <c r="F4" s="121"/>
      <c r="G4" s="116" t="s">
        <v>55</v>
      </c>
      <c r="H4" s="117"/>
      <c r="I4" s="118"/>
      <c r="J4" s="125" t="s">
        <v>132</v>
      </c>
      <c r="K4" s="126"/>
      <c r="L4" s="126"/>
      <c r="M4" s="126"/>
      <c r="N4" s="126"/>
      <c r="O4" s="126"/>
      <c r="P4" s="126"/>
      <c r="Q4" s="126"/>
      <c r="R4" s="127"/>
      <c r="S4" s="122" t="s">
        <v>131</v>
      </c>
      <c r="T4" s="123"/>
      <c r="U4" s="123"/>
      <c r="V4" s="123"/>
      <c r="W4" s="124"/>
      <c r="X4" s="9"/>
      <c r="Y4" s="9"/>
      <c r="Z4" s="9"/>
    </row>
    <row r="5" spans="1:26" ht="70.5" customHeight="1" thickBot="1">
      <c r="A5" s="114" t="s">
        <v>0</v>
      </c>
      <c r="B5" s="59" t="s">
        <v>196</v>
      </c>
      <c r="C5" s="59" t="s">
        <v>171</v>
      </c>
      <c r="D5" s="59" t="s">
        <v>172</v>
      </c>
      <c r="E5" s="59" t="s">
        <v>169</v>
      </c>
      <c r="F5" s="59"/>
      <c r="G5" s="25"/>
      <c r="H5" s="25"/>
      <c r="I5" s="59"/>
      <c r="J5" s="67" t="s">
        <v>165</v>
      </c>
      <c r="K5" s="29" t="s">
        <v>166</v>
      </c>
      <c r="L5" s="62" t="s">
        <v>212</v>
      </c>
      <c r="M5" s="48" t="s">
        <v>175</v>
      </c>
      <c r="N5" s="29" t="s">
        <v>182</v>
      </c>
      <c r="O5" s="26" t="s">
        <v>169</v>
      </c>
      <c r="P5" s="26" t="s">
        <v>197</v>
      </c>
      <c r="Q5" s="25" t="s">
        <v>205</v>
      </c>
      <c r="R5" s="26"/>
      <c r="S5" s="26"/>
      <c r="T5" s="26"/>
      <c r="U5" s="29"/>
      <c r="V5" s="60"/>
      <c r="W5" s="39"/>
      <c r="X5" s="32"/>
      <c r="Y5" s="33" t="s">
        <v>29</v>
      </c>
      <c r="Z5" s="34" t="s">
        <v>30</v>
      </c>
    </row>
    <row r="6" spans="1:26" ht="34.5" customHeight="1" thickBot="1">
      <c r="A6" s="128"/>
      <c r="B6" s="57">
        <v>200</v>
      </c>
      <c r="C6" s="57" t="s">
        <v>204</v>
      </c>
      <c r="D6" s="57">
        <v>200</v>
      </c>
      <c r="E6" s="57">
        <v>40</v>
      </c>
      <c r="F6" s="42"/>
      <c r="G6" s="61"/>
      <c r="H6" s="56"/>
      <c r="I6" s="58"/>
      <c r="J6" s="77">
        <v>60</v>
      </c>
      <c r="K6" s="11">
        <v>200</v>
      </c>
      <c r="L6" s="63">
        <v>100</v>
      </c>
      <c r="M6" s="49">
        <v>150</v>
      </c>
      <c r="N6" s="10">
        <v>200</v>
      </c>
      <c r="O6" s="10">
        <v>40</v>
      </c>
      <c r="P6" s="10">
        <v>30</v>
      </c>
      <c r="Q6" s="112">
        <v>30</v>
      </c>
      <c r="R6" s="10"/>
      <c r="S6" s="10"/>
      <c r="T6" s="10"/>
      <c r="U6" s="12"/>
      <c r="V6" s="57"/>
      <c r="W6" s="23"/>
      <c r="X6" s="35" t="s">
        <v>18</v>
      </c>
      <c r="Y6" s="1" t="s">
        <v>17</v>
      </c>
      <c r="Z6" s="36">
        <v>1</v>
      </c>
    </row>
    <row r="7" spans="1:26">
      <c r="A7" s="7" t="s">
        <v>16</v>
      </c>
      <c r="B7" s="13"/>
      <c r="C7" s="14"/>
      <c r="D7" s="14"/>
      <c r="E7" s="14">
        <v>40</v>
      </c>
      <c r="F7" s="14"/>
      <c r="G7" s="1"/>
      <c r="H7" s="5"/>
      <c r="I7" s="14"/>
      <c r="J7" s="5"/>
      <c r="K7" s="15"/>
      <c r="L7" s="15"/>
      <c r="M7" s="15"/>
      <c r="N7" s="16"/>
      <c r="O7" s="16">
        <v>40</v>
      </c>
      <c r="P7" s="8"/>
      <c r="Q7" s="1"/>
      <c r="R7" s="16"/>
      <c r="S7" s="16"/>
      <c r="T7" s="16"/>
      <c r="U7" s="5"/>
      <c r="V7" s="14"/>
      <c r="W7" s="16"/>
      <c r="X7" s="37">
        <f>SUM(B7:W7)</f>
        <v>80</v>
      </c>
      <c r="Y7" s="24">
        <f>X7/1000</f>
        <v>0.08</v>
      </c>
      <c r="Z7" s="38">
        <f>Y7*Z6</f>
        <v>0.08</v>
      </c>
    </row>
    <row r="8" spans="1:26">
      <c r="A8" s="7" t="s">
        <v>124</v>
      </c>
      <c r="B8" s="18"/>
      <c r="C8" s="19"/>
      <c r="D8" s="19"/>
      <c r="E8" s="19"/>
      <c r="F8" s="19"/>
      <c r="G8" s="1"/>
      <c r="H8" s="1"/>
      <c r="I8" s="19"/>
      <c r="J8" s="1"/>
      <c r="K8" s="7"/>
      <c r="L8" s="7"/>
      <c r="M8" s="7"/>
      <c r="N8" s="20"/>
      <c r="O8" s="20"/>
      <c r="P8" s="4">
        <v>30</v>
      </c>
      <c r="Q8" s="1"/>
      <c r="R8" s="20"/>
      <c r="S8" s="20"/>
      <c r="T8" s="20"/>
      <c r="U8" s="1"/>
      <c r="V8" s="19"/>
      <c r="W8" s="20"/>
      <c r="X8" s="37">
        <f t="shared" ref="X8:X71" si="0">SUM(B8:W8)</f>
        <v>30</v>
      </c>
      <c r="Y8" s="24">
        <f t="shared" ref="Y8:Y71" si="1">X8/1000</f>
        <v>0.03</v>
      </c>
      <c r="Z8" s="38">
        <f>Y8*Z6</f>
        <v>0.03</v>
      </c>
    </row>
    <row r="9" spans="1:26">
      <c r="A9" s="53" t="s">
        <v>3</v>
      </c>
      <c r="B9" s="18">
        <v>5</v>
      </c>
      <c r="C9" s="19"/>
      <c r="D9" s="19"/>
      <c r="E9" s="19"/>
      <c r="F9" s="19"/>
      <c r="G9" s="1"/>
      <c r="H9" s="1"/>
      <c r="I9" s="19"/>
      <c r="J9" s="1"/>
      <c r="K9" s="7"/>
      <c r="L9" s="7"/>
      <c r="M9" s="7">
        <v>5</v>
      </c>
      <c r="N9" s="20"/>
      <c r="O9" s="20"/>
      <c r="P9" s="4"/>
      <c r="Q9" s="1"/>
      <c r="R9" s="20"/>
      <c r="S9" s="20"/>
      <c r="T9" s="20"/>
      <c r="U9" s="1"/>
      <c r="V9" s="19"/>
      <c r="W9" s="20"/>
      <c r="X9" s="37">
        <f t="shared" si="0"/>
        <v>10</v>
      </c>
      <c r="Y9" s="24">
        <f t="shared" si="1"/>
        <v>0.01</v>
      </c>
      <c r="Z9" s="38">
        <f>Y9*Z6</f>
        <v>0.01</v>
      </c>
    </row>
    <row r="10" spans="1:26">
      <c r="A10" s="53" t="s">
        <v>7</v>
      </c>
      <c r="B10" s="18"/>
      <c r="C10" s="19"/>
      <c r="D10" s="19"/>
      <c r="E10" s="19"/>
      <c r="F10" s="19"/>
      <c r="G10" s="1"/>
      <c r="H10" s="1"/>
      <c r="I10" s="19"/>
      <c r="J10" s="1"/>
      <c r="K10" s="7">
        <v>2</v>
      </c>
      <c r="L10" s="7">
        <v>2</v>
      </c>
      <c r="M10" s="7"/>
      <c r="N10" s="20"/>
      <c r="O10" s="20"/>
      <c r="P10" s="4"/>
      <c r="Q10" s="1">
        <v>0.9</v>
      </c>
      <c r="R10" s="20"/>
      <c r="S10" s="20"/>
      <c r="T10" s="20"/>
      <c r="U10" s="1"/>
      <c r="V10" s="19"/>
      <c r="W10" s="20"/>
      <c r="X10" s="37">
        <f t="shared" si="0"/>
        <v>4.9000000000000004</v>
      </c>
      <c r="Y10" s="24">
        <f t="shared" si="1"/>
        <v>4.9000000000000007E-3</v>
      </c>
      <c r="Z10" s="38">
        <f>Y10*Z6</f>
        <v>4.9000000000000007E-3</v>
      </c>
    </row>
    <row r="11" spans="1:26">
      <c r="A11" s="53" t="s">
        <v>1</v>
      </c>
      <c r="B11" s="18">
        <v>102</v>
      </c>
      <c r="C11" s="19"/>
      <c r="D11" s="19"/>
      <c r="E11" s="19"/>
      <c r="F11" s="19"/>
      <c r="G11" s="1"/>
      <c r="H11" s="1"/>
      <c r="I11" s="19"/>
      <c r="J11" s="1"/>
      <c r="K11" s="7"/>
      <c r="L11" s="7"/>
      <c r="M11" s="7"/>
      <c r="N11" s="20"/>
      <c r="O11" s="20"/>
      <c r="P11" s="4"/>
      <c r="Q11" s="1"/>
      <c r="R11" s="20"/>
      <c r="S11" s="20"/>
      <c r="T11" s="20"/>
      <c r="U11" s="1"/>
      <c r="V11" s="19"/>
      <c r="W11" s="20"/>
      <c r="X11" s="37">
        <f t="shared" si="0"/>
        <v>102</v>
      </c>
      <c r="Y11" s="24">
        <f t="shared" si="1"/>
        <v>0.10199999999999999</v>
      </c>
      <c r="Z11" s="38">
        <f>Y11*Z6</f>
        <v>0.10199999999999999</v>
      </c>
    </row>
    <row r="12" spans="1:26">
      <c r="A12" s="53" t="s">
        <v>2</v>
      </c>
      <c r="B12" s="18">
        <v>6</v>
      </c>
      <c r="C12" s="19"/>
      <c r="D12" s="19">
        <v>7</v>
      </c>
      <c r="E12" s="19"/>
      <c r="F12" s="19"/>
      <c r="G12" s="1"/>
      <c r="H12" s="1"/>
      <c r="I12" s="19"/>
      <c r="J12" s="1"/>
      <c r="K12" s="7">
        <v>1.5</v>
      </c>
      <c r="L12" s="7"/>
      <c r="M12" s="7"/>
      <c r="N12" s="20">
        <v>7</v>
      </c>
      <c r="O12" s="20"/>
      <c r="P12" s="4"/>
      <c r="Q12" s="1">
        <v>0.45</v>
      </c>
      <c r="R12" s="20"/>
      <c r="S12" s="20"/>
      <c r="T12" s="20"/>
      <c r="U12" s="1"/>
      <c r="V12" s="19"/>
      <c r="W12" s="20"/>
      <c r="X12" s="37">
        <f t="shared" si="0"/>
        <v>21.95</v>
      </c>
      <c r="Y12" s="24">
        <f t="shared" si="1"/>
        <v>2.1950000000000001E-2</v>
      </c>
      <c r="Z12" s="38">
        <f>Y12*Z6</f>
        <v>2.1950000000000001E-2</v>
      </c>
    </row>
    <row r="13" spans="1:26">
      <c r="A13" s="53" t="s">
        <v>10</v>
      </c>
      <c r="B13" s="18">
        <v>0.8</v>
      </c>
      <c r="C13" s="19"/>
      <c r="D13" s="19"/>
      <c r="E13" s="19"/>
      <c r="F13" s="19"/>
      <c r="G13" s="1"/>
      <c r="H13" s="1"/>
      <c r="I13" s="19"/>
      <c r="J13" s="1"/>
      <c r="K13" s="7">
        <v>0.3</v>
      </c>
      <c r="L13" s="7"/>
      <c r="M13" s="7">
        <v>1</v>
      </c>
      <c r="N13" s="20"/>
      <c r="O13" s="20"/>
      <c r="P13" s="4"/>
      <c r="Q13" s="1">
        <v>0.24</v>
      </c>
      <c r="R13" s="20"/>
      <c r="S13" s="20"/>
      <c r="T13" s="20"/>
      <c r="U13" s="1"/>
      <c r="V13" s="19"/>
      <c r="W13" s="20"/>
      <c r="X13" s="37">
        <f t="shared" si="0"/>
        <v>2.34</v>
      </c>
      <c r="Y13" s="24">
        <f t="shared" si="1"/>
        <v>2.3400000000000001E-3</v>
      </c>
      <c r="Z13" s="38">
        <f>Y13*Z6</f>
        <v>2.3400000000000001E-3</v>
      </c>
    </row>
    <row r="14" spans="1:26">
      <c r="A14" s="53" t="s">
        <v>87</v>
      </c>
      <c r="B14" s="18"/>
      <c r="C14" s="19"/>
      <c r="D14" s="19">
        <v>1</v>
      </c>
      <c r="E14" s="19"/>
      <c r="F14" s="19"/>
      <c r="G14" s="1"/>
      <c r="H14" s="1"/>
      <c r="I14" s="19"/>
      <c r="J14" s="1"/>
      <c r="K14" s="7"/>
      <c r="L14" s="7"/>
      <c r="M14" s="7"/>
      <c r="N14" s="20"/>
      <c r="O14" s="20"/>
      <c r="P14" s="4"/>
      <c r="Q14" s="1"/>
      <c r="R14" s="20"/>
      <c r="S14" s="20"/>
      <c r="T14" s="20"/>
      <c r="U14" s="1"/>
      <c r="V14" s="19"/>
      <c r="W14" s="20"/>
      <c r="X14" s="37">
        <f t="shared" si="0"/>
        <v>1</v>
      </c>
      <c r="Y14" s="24">
        <f t="shared" si="1"/>
        <v>1E-3</v>
      </c>
      <c r="Z14" s="38">
        <f>Y14*Z6</f>
        <v>1E-3</v>
      </c>
    </row>
    <row r="15" spans="1:26">
      <c r="A15" s="53" t="s">
        <v>88</v>
      </c>
      <c r="B15" s="18"/>
      <c r="C15" s="19"/>
      <c r="D15" s="19"/>
      <c r="E15" s="19"/>
      <c r="F15" s="19"/>
      <c r="G15" s="1"/>
      <c r="H15" s="1"/>
      <c r="I15" s="19"/>
      <c r="J15" s="1"/>
      <c r="K15" s="7"/>
      <c r="L15" s="7"/>
      <c r="M15" s="7"/>
      <c r="N15" s="20"/>
      <c r="O15" s="20"/>
      <c r="P15" s="4"/>
      <c r="Q15" s="1"/>
      <c r="R15" s="20"/>
      <c r="S15" s="20"/>
      <c r="T15" s="20"/>
      <c r="U15" s="1"/>
      <c r="V15" s="19"/>
      <c r="W15" s="20"/>
      <c r="X15" s="37">
        <f t="shared" si="0"/>
        <v>0</v>
      </c>
      <c r="Y15" s="24">
        <f t="shared" si="1"/>
        <v>0</v>
      </c>
      <c r="Z15" s="38">
        <f>Y15*Z6</f>
        <v>0</v>
      </c>
    </row>
    <row r="16" spans="1:26">
      <c r="A16" s="53" t="s">
        <v>5</v>
      </c>
      <c r="B16" s="18"/>
      <c r="C16" s="19"/>
      <c r="D16" s="19"/>
      <c r="E16" s="19"/>
      <c r="F16" s="19"/>
      <c r="G16" s="1"/>
      <c r="H16" s="1"/>
      <c r="I16" s="19"/>
      <c r="J16" s="1"/>
      <c r="K16" s="7"/>
      <c r="L16" s="7"/>
      <c r="M16" s="7"/>
      <c r="N16" s="20"/>
      <c r="O16" s="20"/>
      <c r="P16" s="4"/>
      <c r="Q16" s="1"/>
      <c r="R16" s="20"/>
      <c r="S16" s="20"/>
      <c r="T16" s="20"/>
      <c r="U16" s="1"/>
      <c r="V16" s="19"/>
      <c r="W16" s="20"/>
      <c r="X16" s="37">
        <f t="shared" si="0"/>
        <v>0</v>
      </c>
      <c r="Y16" s="24">
        <f t="shared" si="1"/>
        <v>0</v>
      </c>
      <c r="Z16" s="38">
        <f>Y16*Z6</f>
        <v>0</v>
      </c>
    </row>
    <row r="17" spans="1:26">
      <c r="A17" s="53" t="s">
        <v>89</v>
      </c>
      <c r="B17" s="18"/>
      <c r="C17" s="19"/>
      <c r="D17" s="19"/>
      <c r="E17" s="19"/>
      <c r="F17" s="19"/>
      <c r="G17" s="1"/>
      <c r="H17" s="1"/>
      <c r="I17" s="19"/>
      <c r="J17" s="1"/>
      <c r="K17" s="7"/>
      <c r="L17" s="7"/>
      <c r="M17" s="7"/>
      <c r="N17" s="20"/>
      <c r="O17" s="20"/>
      <c r="P17" s="4"/>
      <c r="Q17" s="1"/>
      <c r="R17" s="20"/>
      <c r="S17" s="20"/>
      <c r="T17" s="20"/>
      <c r="U17" s="1"/>
      <c r="V17" s="19"/>
      <c r="W17" s="20"/>
      <c r="X17" s="37">
        <f t="shared" si="0"/>
        <v>0</v>
      </c>
      <c r="Y17" s="24">
        <f>X17</f>
        <v>0</v>
      </c>
      <c r="Z17" s="38">
        <f>Y17*Z6</f>
        <v>0</v>
      </c>
    </row>
    <row r="18" spans="1:26">
      <c r="A18" s="53" t="s">
        <v>90</v>
      </c>
      <c r="B18" s="18"/>
      <c r="C18" s="19"/>
      <c r="D18" s="19"/>
      <c r="E18" s="19"/>
      <c r="F18" s="19"/>
      <c r="G18" s="1"/>
      <c r="H18" s="1"/>
      <c r="I18" s="19"/>
      <c r="J18" s="1"/>
      <c r="K18" s="7"/>
      <c r="L18" s="7"/>
      <c r="M18" s="7"/>
      <c r="N18" s="20"/>
      <c r="O18" s="20"/>
      <c r="P18" s="4"/>
      <c r="Q18" s="1"/>
      <c r="R18" s="20"/>
      <c r="S18" s="20"/>
      <c r="T18" s="20"/>
      <c r="U18" s="1"/>
      <c r="V18" s="19"/>
      <c r="W18" s="20"/>
      <c r="X18" s="37">
        <f t="shared" si="0"/>
        <v>0</v>
      </c>
      <c r="Y18" s="24">
        <f t="shared" si="1"/>
        <v>0</v>
      </c>
      <c r="Z18" s="38">
        <f>Y18*Z6</f>
        <v>0</v>
      </c>
    </row>
    <row r="19" spans="1:26">
      <c r="A19" s="53" t="s">
        <v>91</v>
      </c>
      <c r="B19" s="21"/>
      <c r="C19" s="22"/>
      <c r="D19" s="22"/>
      <c r="E19" s="22"/>
      <c r="F19" s="22"/>
      <c r="G19" s="1"/>
      <c r="H19" s="1"/>
      <c r="I19" s="22"/>
      <c r="J19" s="1"/>
      <c r="K19" s="7"/>
      <c r="L19" s="7"/>
      <c r="M19" s="7"/>
      <c r="N19" s="20"/>
      <c r="O19" s="20"/>
      <c r="P19" s="4"/>
      <c r="Q19" s="1"/>
      <c r="R19" s="20"/>
      <c r="S19" s="20"/>
      <c r="T19" s="20"/>
      <c r="U19" s="1"/>
      <c r="V19" s="22"/>
      <c r="W19" s="20"/>
      <c r="X19" s="37">
        <f t="shared" si="0"/>
        <v>0</v>
      </c>
      <c r="Y19" s="24">
        <f t="shared" si="1"/>
        <v>0</v>
      </c>
      <c r="Z19" s="38">
        <f>Y19*Z6</f>
        <v>0</v>
      </c>
    </row>
    <row r="20" spans="1:26">
      <c r="A20" s="53" t="s">
        <v>12</v>
      </c>
      <c r="B20" s="21"/>
      <c r="C20" s="22"/>
      <c r="D20" s="22"/>
      <c r="E20" s="22"/>
      <c r="F20" s="22"/>
      <c r="G20" s="1"/>
      <c r="H20" s="1"/>
      <c r="I20" s="22"/>
      <c r="J20" s="1"/>
      <c r="K20" s="7"/>
      <c r="L20" s="7"/>
      <c r="M20" s="7"/>
      <c r="N20" s="20"/>
      <c r="O20" s="20"/>
      <c r="P20" s="4"/>
      <c r="Q20" s="1"/>
      <c r="R20" s="20"/>
      <c r="S20" s="20"/>
      <c r="T20" s="20"/>
      <c r="U20" s="1"/>
      <c r="V20" s="22"/>
      <c r="W20" s="20"/>
      <c r="X20" s="37">
        <f t="shared" si="0"/>
        <v>0</v>
      </c>
      <c r="Y20" s="24">
        <f t="shared" si="1"/>
        <v>0</v>
      </c>
      <c r="Z20" s="38">
        <f>Y20*Z6</f>
        <v>0</v>
      </c>
    </row>
    <row r="21" spans="1:26">
      <c r="A21" s="53" t="s">
        <v>92</v>
      </c>
      <c r="B21" s="7"/>
      <c r="C21" s="7">
        <v>20</v>
      </c>
      <c r="D21" s="7"/>
      <c r="E21" s="7"/>
      <c r="F21" s="7"/>
      <c r="G21" s="1"/>
      <c r="H21" s="1"/>
      <c r="I21" s="7"/>
      <c r="J21" s="1"/>
      <c r="K21" s="7"/>
      <c r="L21" s="7"/>
      <c r="M21" s="7"/>
      <c r="N21" s="20"/>
      <c r="O21" s="20"/>
      <c r="P21" s="4"/>
      <c r="Q21" s="1"/>
      <c r="R21" s="20"/>
      <c r="S21" s="20"/>
      <c r="T21" s="20"/>
      <c r="U21" s="1"/>
      <c r="V21" s="7"/>
      <c r="W21" s="20"/>
      <c r="X21" s="37">
        <f t="shared" si="0"/>
        <v>20</v>
      </c>
      <c r="Y21" s="24">
        <f t="shared" si="1"/>
        <v>0.02</v>
      </c>
      <c r="Z21" s="38">
        <f>Y21*Z6</f>
        <v>0.02</v>
      </c>
    </row>
    <row r="22" spans="1:26">
      <c r="A22" s="53" t="s">
        <v>14</v>
      </c>
      <c r="B22" s="2"/>
      <c r="C22" s="2"/>
      <c r="D22" s="2"/>
      <c r="E22" s="2"/>
      <c r="F22" s="2"/>
      <c r="G22" s="1"/>
      <c r="H22" s="1"/>
      <c r="I22" s="2"/>
      <c r="J22" s="1"/>
      <c r="K22" s="7"/>
      <c r="L22" s="7"/>
      <c r="M22" s="7"/>
      <c r="N22" s="20"/>
      <c r="O22" s="20"/>
      <c r="P22" s="4"/>
      <c r="Q22" s="1"/>
      <c r="R22" s="20"/>
      <c r="S22" s="20"/>
      <c r="T22" s="20"/>
      <c r="U22" s="1"/>
      <c r="V22" s="2"/>
      <c r="W22" s="20"/>
      <c r="X22" s="37">
        <f t="shared" si="0"/>
        <v>0</v>
      </c>
      <c r="Y22" s="24">
        <f t="shared" si="1"/>
        <v>0</v>
      </c>
      <c r="Z22" s="38">
        <f>Y22*Z6</f>
        <v>0</v>
      </c>
    </row>
    <row r="23" spans="1:26">
      <c r="A23" s="7" t="s">
        <v>8</v>
      </c>
      <c r="B23" s="7"/>
      <c r="C23" s="7"/>
      <c r="D23" s="7"/>
      <c r="E23" s="7"/>
      <c r="F23" s="7"/>
      <c r="G23" s="1"/>
      <c r="H23" s="1"/>
      <c r="I23" s="7"/>
      <c r="J23" s="1"/>
      <c r="K23" s="7"/>
      <c r="L23" s="7"/>
      <c r="M23" s="7">
        <v>50</v>
      </c>
      <c r="N23" s="20"/>
      <c r="O23" s="20"/>
      <c r="P23" s="4"/>
      <c r="Q23" s="1"/>
      <c r="R23" s="20"/>
      <c r="S23" s="20"/>
      <c r="T23" s="20"/>
      <c r="U23" s="1"/>
      <c r="V23" s="7"/>
      <c r="W23" s="20"/>
      <c r="X23" s="37">
        <f t="shared" si="0"/>
        <v>50</v>
      </c>
      <c r="Y23" s="24">
        <f t="shared" si="1"/>
        <v>0.05</v>
      </c>
      <c r="Z23" s="38">
        <f>Y23*Z6</f>
        <v>0.05</v>
      </c>
    </row>
    <row r="24" spans="1:26">
      <c r="A24" s="7" t="s">
        <v>93</v>
      </c>
      <c r="B24" s="7"/>
      <c r="C24" s="7"/>
      <c r="D24" s="7"/>
      <c r="E24" s="7"/>
      <c r="F24" s="7"/>
      <c r="G24" s="1"/>
      <c r="H24" s="1"/>
      <c r="I24" s="7"/>
      <c r="J24" s="1"/>
      <c r="K24" s="7"/>
      <c r="L24" s="7"/>
      <c r="M24" s="7"/>
      <c r="N24" s="20"/>
      <c r="O24" s="20"/>
      <c r="P24" s="4"/>
      <c r="Q24" s="1"/>
      <c r="R24" s="20"/>
      <c r="S24" s="20"/>
      <c r="T24" s="20"/>
      <c r="U24" s="1"/>
      <c r="V24" s="7"/>
      <c r="W24" s="20"/>
      <c r="X24" s="37">
        <f t="shared" si="0"/>
        <v>0</v>
      </c>
      <c r="Y24" s="24">
        <f t="shared" si="1"/>
        <v>0</v>
      </c>
      <c r="Z24" s="38">
        <f>Y24*Z6</f>
        <v>0</v>
      </c>
    </row>
    <row r="25" spans="1:26">
      <c r="A25" s="7" t="s">
        <v>31</v>
      </c>
      <c r="B25" s="7">
        <v>11</v>
      </c>
      <c r="C25" s="7"/>
      <c r="D25" s="7"/>
      <c r="E25" s="7"/>
      <c r="F25" s="7"/>
      <c r="G25" s="1"/>
      <c r="H25" s="1"/>
      <c r="I25" s="7"/>
      <c r="J25" s="1"/>
      <c r="K25" s="7"/>
      <c r="L25" s="7"/>
      <c r="M25" s="7"/>
      <c r="N25" s="20"/>
      <c r="O25" s="20"/>
      <c r="P25" s="4"/>
      <c r="Q25" s="1"/>
      <c r="R25" s="20"/>
      <c r="S25" s="20"/>
      <c r="T25" s="20"/>
      <c r="U25" s="1"/>
      <c r="V25" s="7"/>
      <c r="W25" s="20"/>
      <c r="X25" s="37">
        <f t="shared" si="0"/>
        <v>11</v>
      </c>
      <c r="Y25" s="24">
        <f t="shared" si="1"/>
        <v>1.0999999999999999E-2</v>
      </c>
      <c r="Z25" s="38">
        <f>Y25*Z6</f>
        <v>1.0999999999999999E-2</v>
      </c>
    </row>
    <row r="26" spans="1:26">
      <c r="A26" s="7" t="s">
        <v>32</v>
      </c>
      <c r="B26" s="7"/>
      <c r="C26" s="7"/>
      <c r="D26" s="7"/>
      <c r="E26" s="7"/>
      <c r="F26" s="7"/>
      <c r="G26" s="1"/>
      <c r="H26" s="1"/>
      <c r="I26" s="7"/>
      <c r="J26" s="1"/>
      <c r="K26" s="7"/>
      <c r="L26" s="7"/>
      <c r="M26" s="7"/>
      <c r="N26" s="20"/>
      <c r="O26" s="20"/>
      <c r="P26" s="4"/>
      <c r="Q26" s="1"/>
      <c r="R26" s="20"/>
      <c r="S26" s="20"/>
      <c r="T26" s="20"/>
      <c r="U26" s="1"/>
      <c r="V26" s="7"/>
      <c r="W26" s="20"/>
      <c r="X26" s="37">
        <f t="shared" si="0"/>
        <v>0</v>
      </c>
      <c r="Y26" s="24">
        <f t="shared" si="1"/>
        <v>0</v>
      </c>
      <c r="Z26" s="38">
        <f>Y26*Z6</f>
        <v>0</v>
      </c>
    </row>
    <row r="27" spans="1:26">
      <c r="A27" s="7" t="s">
        <v>33</v>
      </c>
      <c r="B27" s="7"/>
      <c r="C27" s="7"/>
      <c r="D27" s="7"/>
      <c r="E27" s="7"/>
      <c r="F27" s="7"/>
      <c r="G27" s="1"/>
      <c r="H27" s="1"/>
      <c r="I27" s="7"/>
      <c r="J27" s="1"/>
      <c r="K27" s="7"/>
      <c r="L27" s="7"/>
      <c r="M27" s="7"/>
      <c r="N27" s="20"/>
      <c r="O27" s="20"/>
      <c r="P27" s="4"/>
      <c r="Q27" s="1"/>
      <c r="R27" s="20"/>
      <c r="S27" s="20"/>
      <c r="T27" s="20"/>
      <c r="U27" s="1"/>
      <c r="V27" s="7"/>
      <c r="W27" s="20"/>
      <c r="X27" s="37">
        <f t="shared" si="0"/>
        <v>0</v>
      </c>
      <c r="Y27" s="24">
        <f t="shared" si="1"/>
        <v>0</v>
      </c>
      <c r="Z27" s="38">
        <f>Y27*Z6</f>
        <v>0</v>
      </c>
    </row>
    <row r="28" spans="1:26">
      <c r="A28" s="7" t="s">
        <v>34</v>
      </c>
      <c r="B28" s="7"/>
      <c r="C28" s="7"/>
      <c r="D28" s="7"/>
      <c r="E28" s="7"/>
      <c r="F28" s="7"/>
      <c r="G28" s="1"/>
      <c r="H28" s="1"/>
      <c r="I28" s="7"/>
      <c r="J28" s="1"/>
      <c r="K28" s="7"/>
      <c r="L28" s="7"/>
      <c r="M28" s="7"/>
      <c r="N28" s="20"/>
      <c r="O28" s="20"/>
      <c r="P28" s="4"/>
      <c r="Q28" s="1"/>
      <c r="R28" s="20"/>
      <c r="S28" s="20"/>
      <c r="T28" s="20"/>
      <c r="U28" s="1"/>
      <c r="V28" s="7"/>
      <c r="W28" s="20"/>
      <c r="X28" s="37">
        <f t="shared" si="0"/>
        <v>0</v>
      </c>
      <c r="Y28" s="24">
        <f t="shared" si="1"/>
        <v>0</v>
      </c>
      <c r="Z28" s="38">
        <f>Y28*Z6</f>
        <v>0</v>
      </c>
    </row>
    <row r="29" spans="1:26">
      <c r="A29" s="7" t="s">
        <v>35</v>
      </c>
      <c r="B29" s="7">
        <v>15</v>
      </c>
      <c r="C29" s="7"/>
      <c r="D29" s="7"/>
      <c r="E29" s="7"/>
      <c r="F29" s="7"/>
      <c r="G29" s="1"/>
      <c r="H29" s="1"/>
      <c r="I29" s="7"/>
      <c r="J29" s="1"/>
      <c r="K29" s="7"/>
      <c r="L29" s="7"/>
      <c r="M29" s="7"/>
      <c r="N29" s="20"/>
      <c r="O29" s="20"/>
      <c r="P29" s="4"/>
      <c r="Q29" s="1"/>
      <c r="R29" s="20"/>
      <c r="S29" s="20"/>
      <c r="T29" s="20"/>
      <c r="U29" s="1"/>
      <c r="V29" s="7"/>
      <c r="W29" s="20"/>
      <c r="X29" s="37">
        <f t="shared" si="0"/>
        <v>15</v>
      </c>
      <c r="Y29" s="24">
        <f t="shared" si="1"/>
        <v>1.4999999999999999E-2</v>
      </c>
      <c r="Z29" s="38">
        <f>Y29*Z6</f>
        <v>1.4999999999999999E-2</v>
      </c>
    </row>
    <row r="30" spans="1:26">
      <c r="A30" s="7" t="s">
        <v>36</v>
      </c>
      <c r="B30" s="7"/>
      <c r="C30" s="7"/>
      <c r="D30" s="7"/>
      <c r="E30" s="7"/>
      <c r="F30" s="7"/>
      <c r="G30" s="1"/>
      <c r="H30" s="1"/>
      <c r="I30" s="7"/>
      <c r="J30" s="1"/>
      <c r="K30" s="7"/>
      <c r="L30" s="7"/>
      <c r="M30" s="7"/>
      <c r="N30" s="20"/>
      <c r="O30" s="20"/>
      <c r="P30" s="4"/>
      <c r="Q30" s="1"/>
      <c r="R30" s="20"/>
      <c r="S30" s="20"/>
      <c r="T30" s="20"/>
      <c r="U30" s="1"/>
      <c r="V30" s="7"/>
      <c r="W30" s="20"/>
      <c r="X30" s="37">
        <f t="shared" si="0"/>
        <v>0</v>
      </c>
      <c r="Y30" s="24">
        <f t="shared" si="1"/>
        <v>0</v>
      </c>
      <c r="Z30" s="38">
        <f>Y30*Z6</f>
        <v>0</v>
      </c>
    </row>
    <row r="31" spans="1:26">
      <c r="A31" s="7" t="s">
        <v>37</v>
      </c>
      <c r="B31" s="7"/>
      <c r="C31" s="7"/>
      <c r="D31" s="7"/>
      <c r="E31" s="7"/>
      <c r="F31" s="7"/>
      <c r="G31" s="1"/>
      <c r="H31" s="1"/>
      <c r="I31" s="7"/>
      <c r="J31" s="1"/>
      <c r="K31" s="7"/>
      <c r="L31" s="7"/>
      <c r="M31" s="7"/>
      <c r="N31" s="20"/>
      <c r="O31" s="20"/>
      <c r="P31" s="4"/>
      <c r="Q31" s="1"/>
      <c r="R31" s="20"/>
      <c r="S31" s="20"/>
      <c r="T31" s="20"/>
      <c r="U31" s="1"/>
      <c r="V31" s="7"/>
      <c r="W31" s="20"/>
      <c r="X31" s="37">
        <f t="shared" si="0"/>
        <v>0</v>
      </c>
      <c r="Y31" s="24">
        <f t="shared" si="1"/>
        <v>0</v>
      </c>
      <c r="Z31" s="38">
        <f>Y31*Z6</f>
        <v>0</v>
      </c>
    </row>
    <row r="32" spans="1:26">
      <c r="A32" s="7" t="s">
        <v>38</v>
      </c>
      <c r="B32" s="7"/>
      <c r="C32" s="7"/>
      <c r="D32" s="7"/>
      <c r="E32" s="7"/>
      <c r="F32" s="7"/>
      <c r="G32" s="1"/>
      <c r="H32" s="1"/>
      <c r="I32" s="7"/>
      <c r="J32" s="1"/>
      <c r="K32" s="7"/>
      <c r="L32" s="7"/>
      <c r="M32" s="7"/>
      <c r="N32" s="20"/>
      <c r="O32" s="20"/>
      <c r="P32" s="4"/>
      <c r="Q32" s="1"/>
      <c r="R32" s="20"/>
      <c r="S32" s="20"/>
      <c r="T32" s="20"/>
      <c r="U32" s="1"/>
      <c r="V32" s="7"/>
      <c r="W32" s="20"/>
      <c r="X32" s="37">
        <f t="shared" si="0"/>
        <v>0</v>
      </c>
      <c r="Y32" s="24">
        <f t="shared" si="1"/>
        <v>0</v>
      </c>
      <c r="Z32" s="38">
        <f>Y32*Z6</f>
        <v>0</v>
      </c>
    </row>
    <row r="33" spans="1:26">
      <c r="A33" s="7" t="s">
        <v>43</v>
      </c>
      <c r="B33" s="7"/>
      <c r="C33" s="7"/>
      <c r="D33" s="7"/>
      <c r="E33" s="7"/>
      <c r="F33" s="7"/>
      <c r="G33" s="1"/>
      <c r="H33" s="1"/>
      <c r="I33" s="7"/>
      <c r="J33" s="1"/>
      <c r="K33" s="7"/>
      <c r="L33" s="7"/>
      <c r="M33" s="7"/>
      <c r="N33" s="20"/>
      <c r="O33" s="20"/>
      <c r="P33" s="4"/>
      <c r="Q33" s="1"/>
      <c r="R33" s="20"/>
      <c r="S33" s="20"/>
      <c r="T33" s="20"/>
      <c r="U33" s="1"/>
      <c r="V33" s="7"/>
      <c r="W33" s="20"/>
      <c r="X33" s="37">
        <f t="shared" si="0"/>
        <v>0</v>
      </c>
      <c r="Y33" s="24">
        <f t="shared" si="1"/>
        <v>0</v>
      </c>
      <c r="Z33" s="38">
        <f>Y33*Z6</f>
        <v>0</v>
      </c>
    </row>
    <row r="34" spans="1:26">
      <c r="A34" s="7" t="s">
        <v>94</v>
      </c>
      <c r="B34" s="7"/>
      <c r="C34" s="7"/>
      <c r="D34" s="7"/>
      <c r="E34" s="7"/>
      <c r="F34" s="7"/>
      <c r="G34" s="1"/>
      <c r="H34" s="1"/>
      <c r="I34" s="7"/>
      <c r="J34" s="1"/>
      <c r="K34" s="7"/>
      <c r="L34" s="7"/>
      <c r="M34" s="7"/>
      <c r="N34" s="20"/>
      <c r="O34" s="20"/>
      <c r="P34" s="4"/>
      <c r="Q34" s="1"/>
      <c r="R34" s="20"/>
      <c r="S34" s="20"/>
      <c r="T34" s="20"/>
      <c r="U34" s="1"/>
      <c r="V34" s="7"/>
      <c r="W34" s="20"/>
      <c r="X34" s="37">
        <f t="shared" si="0"/>
        <v>0</v>
      </c>
      <c r="Y34" s="24">
        <f t="shared" si="1"/>
        <v>0</v>
      </c>
      <c r="Z34" s="40">
        <f>Y34*Z6</f>
        <v>0</v>
      </c>
    </row>
    <row r="35" spans="1:26">
      <c r="A35" s="7" t="s">
        <v>95</v>
      </c>
      <c r="B35" s="7"/>
      <c r="C35" s="7"/>
      <c r="D35" s="7"/>
      <c r="E35" s="7"/>
      <c r="F35" s="7"/>
      <c r="G35" s="1"/>
      <c r="H35" s="1"/>
      <c r="I35" s="7"/>
      <c r="J35" s="1"/>
      <c r="K35" s="7"/>
      <c r="L35" s="7"/>
      <c r="M35" s="7"/>
      <c r="N35" s="20"/>
      <c r="O35" s="20"/>
      <c r="P35" s="4"/>
      <c r="Q35" s="1"/>
      <c r="R35" s="20"/>
      <c r="S35" s="20"/>
      <c r="T35" s="20"/>
      <c r="U35" s="1"/>
      <c r="V35" s="7"/>
      <c r="W35" s="20"/>
      <c r="X35" s="37">
        <f t="shared" si="0"/>
        <v>0</v>
      </c>
      <c r="Y35" s="24">
        <f t="shared" si="1"/>
        <v>0</v>
      </c>
      <c r="Z35" s="38">
        <f>Y35*Z6</f>
        <v>0</v>
      </c>
    </row>
    <row r="36" spans="1:26">
      <c r="A36" s="7" t="s">
        <v>39</v>
      </c>
      <c r="B36" s="7"/>
      <c r="C36" s="7"/>
      <c r="D36" s="7"/>
      <c r="E36" s="7"/>
      <c r="F36" s="7"/>
      <c r="G36" s="1"/>
      <c r="H36" s="1"/>
      <c r="I36" s="7"/>
      <c r="J36" s="1"/>
      <c r="K36" s="7"/>
      <c r="L36" s="7"/>
      <c r="M36" s="7"/>
      <c r="N36" s="20"/>
      <c r="O36" s="20"/>
      <c r="P36" s="4"/>
      <c r="Q36" s="1"/>
      <c r="R36" s="20"/>
      <c r="S36" s="20"/>
      <c r="T36" s="20"/>
      <c r="U36" s="1"/>
      <c r="V36" s="7"/>
      <c r="W36" s="20"/>
      <c r="X36" s="37">
        <f t="shared" si="0"/>
        <v>0</v>
      </c>
      <c r="Y36" s="24">
        <f t="shared" si="1"/>
        <v>0</v>
      </c>
      <c r="Z36" s="38">
        <f>Y36*Z6</f>
        <v>0</v>
      </c>
    </row>
    <row r="37" spans="1:26">
      <c r="A37" s="7" t="s">
        <v>85</v>
      </c>
      <c r="B37" s="7"/>
      <c r="C37" s="7"/>
      <c r="D37" s="7"/>
      <c r="E37" s="7"/>
      <c r="F37" s="7"/>
      <c r="G37" s="1"/>
      <c r="H37" s="1"/>
      <c r="I37" s="7"/>
      <c r="J37" s="1"/>
      <c r="K37" s="7"/>
      <c r="L37" s="7"/>
      <c r="M37" s="7"/>
      <c r="N37" s="20"/>
      <c r="O37" s="20"/>
      <c r="P37" s="4"/>
      <c r="Q37" s="1"/>
      <c r="R37" s="20"/>
      <c r="S37" s="20"/>
      <c r="T37" s="20"/>
      <c r="U37" s="1"/>
      <c r="V37" s="7"/>
      <c r="W37" s="20"/>
      <c r="X37" s="37">
        <f t="shared" si="0"/>
        <v>0</v>
      </c>
      <c r="Y37" s="24">
        <f t="shared" si="1"/>
        <v>0</v>
      </c>
      <c r="Z37" s="38">
        <f>Y37*Z6</f>
        <v>0</v>
      </c>
    </row>
    <row r="38" spans="1:26">
      <c r="A38" s="7" t="s">
        <v>96</v>
      </c>
      <c r="B38" s="7"/>
      <c r="C38" s="7"/>
      <c r="D38" s="7"/>
      <c r="E38" s="7"/>
      <c r="F38" s="7"/>
      <c r="G38" s="1"/>
      <c r="H38" s="1"/>
      <c r="I38" s="7"/>
      <c r="J38" s="1"/>
      <c r="K38" s="7"/>
      <c r="L38" s="7"/>
      <c r="M38" s="7"/>
      <c r="N38" s="20"/>
      <c r="O38" s="20"/>
      <c r="P38" s="4"/>
      <c r="Q38" s="1"/>
      <c r="R38" s="20"/>
      <c r="S38" s="20"/>
      <c r="T38" s="20"/>
      <c r="U38" s="1"/>
      <c r="V38" s="7"/>
      <c r="W38" s="20"/>
      <c r="X38" s="37">
        <f t="shared" si="0"/>
        <v>0</v>
      </c>
      <c r="Y38" s="24">
        <f t="shared" si="1"/>
        <v>0</v>
      </c>
      <c r="Z38" s="38">
        <f>Y38*Z6</f>
        <v>0</v>
      </c>
    </row>
    <row r="39" spans="1:26">
      <c r="A39" s="7" t="s">
        <v>41</v>
      </c>
      <c r="B39" s="7"/>
      <c r="C39" s="7"/>
      <c r="D39" s="7"/>
      <c r="E39" s="7"/>
      <c r="F39" s="7"/>
      <c r="G39" s="1"/>
      <c r="H39" s="1"/>
      <c r="I39" s="7"/>
      <c r="J39" s="1"/>
      <c r="K39" s="7"/>
      <c r="L39" s="7"/>
      <c r="M39" s="7"/>
      <c r="N39" s="20"/>
      <c r="O39" s="20"/>
      <c r="P39" s="4"/>
      <c r="Q39" s="1"/>
      <c r="R39" s="20"/>
      <c r="S39" s="20"/>
      <c r="T39" s="20"/>
      <c r="U39" s="1"/>
      <c r="V39" s="7"/>
      <c r="W39" s="20"/>
      <c r="X39" s="37">
        <f t="shared" si="0"/>
        <v>0</v>
      </c>
      <c r="Y39" s="24">
        <f t="shared" si="1"/>
        <v>0</v>
      </c>
      <c r="Z39" s="38">
        <f>Y39*Z6</f>
        <v>0</v>
      </c>
    </row>
    <row r="40" spans="1:26">
      <c r="A40" s="7" t="s">
        <v>125</v>
      </c>
      <c r="B40" s="7"/>
      <c r="C40" s="7"/>
      <c r="D40" s="7"/>
      <c r="E40" s="7"/>
      <c r="F40" s="7"/>
      <c r="G40" s="1"/>
      <c r="H40" s="1"/>
      <c r="I40" s="7"/>
      <c r="J40" s="1"/>
      <c r="K40" s="7"/>
      <c r="L40" s="7"/>
      <c r="M40" s="7"/>
      <c r="N40" s="20"/>
      <c r="O40" s="20"/>
      <c r="P40" s="4"/>
      <c r="Q40" s="1"/>
      <c r="R40" s="20"/>
      <c r="S40" s="20"/>
      <c r="T40" s="20"/>
      <c r="U40" s="1"/>
      <c r="V40" s="7"/>
      <c r="W40" s="20"/>
      <c r="X40" s="37">
        <f t="shared" si="0"/>
        <v>0</v>
      </c>
      <c r="Y40" s="24">
        <f t="shared" si="1"/>
        <v>0</v>
      </c>
      <c r="Z40" s="38">
        <f>Y40*Z6</f>
        <v>0</v>
      </c>
    </row>
    <row r="41" spans="1:26">
      <c r="A41" s="7" t="s">
        <v>11</v>
      </c>
      <c r="B41" s="7"/>
      <c r="C41" s="7"/>
      <c r="D41" s="7"/>
      <c r="E41" s="7"/>
      <c r="F41" s="7"/>
      <c r="G41" s="1"/>
      <c r="H41" s="1"/>
      <c r="I41" s="7"/>
      <c r="J41" s="1"/>
      <c r="K41" s="7"/>
      <c r="L41" s="7"/>
      <c r="M41" s="7"/>
      <c r="N41" s="20"/>
      <c r="O41" s="20"/>
      <c r="P41" s="4"/>
      <c r="Q41" s="1"/>
      <c r="R41" s="20"/>
      <c r="S41" s="20"/>
      <c r="T41" s="20"/>
      <c r="U41" s="1"/>
      <c r="V41" s="7"/>
      <c r="W41" s="20"/>
      <c r="X41" s="37">
        <f t="shared" si="0"/>
        <v>0</v>
      </c>
      <c r="Y41" s="24">
        <f t="shared" si="1"/>
        <v>0</v>
      </c>
      <c r="Z41" s="38">
        <f>Y41*Z6</f>
        <v>0</v>
      </c>
    </row>
    <row r="42" spans="1:26">
      <c r="A42" s="7" t="s">
        <v>40</v>
      </c>
      <c r="B42" s="7"/>
      <c r="C42" s="7"/>
      <c r="D42" s="7"/>
      <c r="E42" s="7"/>
      <c r="F42" s="7"/>
      <c r="G42" s="1"/>
      <c r="H42" s="1"/>
      <c r="I42" s="7"/>
      <c r="J42" s="1"/>
      <c r="K42" s="7"/>
      <c r="L42" s="7"/>
      <c r="M42" s="7"/>
      <c r="N42" s="20"/>
      <c r="O42" s="20"/>
      <c r="P42" s="4"/>
      <c r="Q42" s="1"/>
      <c r="R42" s="20"/>
      <c r="S42" s="20"/>
      <c r="T42" s="20"/>
      <c r="U42" s="1"/>
      <c r="V42" s="7"/>
      <c r="W42" s="20"/>
      <c r="X42" s="37">
        <f t="shared" si="0"/>
        <v>0</v>
      </c>
      <c r="Y42" s="24">
        <f t="shared" si="1"/>
        <v>0</v>
      </c>
      <c r="Z42" s="38">
        <f>Y42*Z6</f>
        <v>0</v>
      </c>
    </row>
    <row r="43" spans="1:26">
      <c r="A43" s="7" t="s">
        <v>42</v>
      </c>
      <c r="B43" s="7"/>
      <c r="C43" s="7"/>
      <c r="D43" s="7"/>
      <c r="E43" s="7"/>
      <c r="F43" s="7"/>
      <c r="G43" s="1"/>
      <c r="H43" s="1"/>
      <c r="I43" s="7"/>
      <c r="J43" s="1"/>
      <c r="K43" s="7"/>
      <c r="L43" s="7"/>
      <c r="M43" s="7"/>
      <c r="N43" s="20"/>
      <c r="O43" s="20"/>
      <c r="P43" s="4"/>
      <c r="Q43" s="1"/>
      <c r="R43" s="20"/>
      <c r="S43" s="20"/>
      <c r="T43" s="20"/>
      <c r="U43" s="1"/>
      <c r="V43" s="7"/>
      <c r="W43" s="20"/>
      <c r="X43" s="37">
        <f t="shared" si="0"/>
        <v>0</v>
      </c>
      <c r="Y43" s="24">
        <f t="shared" si="1"/>
        <v>0</v>
      </c>
      <c r="Z43" s="38">
        <f>Y43*Z6</f>
        <v>0</v>
      </c>
    </row>
    <row r="44" spans="1:26">
      <c r="A44" s="7" t="s">
        <v>97</v>
      </c>
      <c r="B44" s="7"/>
      <c r="C44" s="7"/>
      <c r="D44" s="7"/>
      <c r="E44" s="7"/>
      <c r="F44" s="7"/>
      <c r="G44" s="1"/>
      <c r="H44" s="1"/>
      <c r="I44" s="7"/>
      <c r="J44" s="1"/>
      <c r="K44" s="7"/>
      <c r="L44" s="7"/>
      <c r="M44" s="7"/>
      <c r="N44" s="20"/>
      <c r="O44" s="20"/>
      <c r="P44" s="4"/>
      <c r="Q44" s="1"/>
      <c r="R44" s="20"/>
      <c r="S44" s="20"/>
      <c r="T44" s="20"/>
      <c r="U44" s="1"/>
      <c r="V44" s="7"/>
      <c r="W44" s="20"/>
      <c r="X44" s="37">
        <f t="shared" si="0"/>
        <v>0</v>
      </c>
      <c r="Y44" s="24">
        <f t="shared" si="1"/>
        <v>0</v>
      </c>
      <c r="Z44" s="38">
        <f>Y44*Z6</f>
        <v>0</v>
      </c>
    </row>
    <row r="45" spans="1:26">
      <c r="A45" s="7" t="s">
        <v>98</v>
      </c>
      <c r="B45" s="7"/>
      <c r="C45" s="7"/>
      <c r="D45" s="7"/>
      <c r="E45" s="7"/>
      <c r="F45" s="7"/>
      <c r="G45" s="1"/>
      <c r="H45" s="1"/>
      <c r="I45" s="7"/>
      <c r="J45" s="1"/>
      <c r="K45" s="7"/>
      <c r="L45" s="7">
        <v>100</v>
      </c>
      <c r="M45" s="7"/>
      <c r="N45" s="20"/>
      <c r="O45" s="20"/>
      <c r="P45" s="4"/>
      <c r="Q45" s="1"/>
      <c r="R45" s="20"/>
      <c r="S45" s="20"/>
      <c r="T45" s="20"/>
      <c r="U45" s="1"/>
      <c r="V45" s="7"/>
      <c r="W45" s="20"/>
      <c r="X45" s="37">
        <f t="shared" si="0"/>
        <v>100</v>
      </c>
      <c r="Y45" s="24">
        <f t="shared" si="1"/>
        <v>0.1</v>
      </c>
      <c r="Z45" s="38">
        <f>Y45*Z6</f>
        <v>0.1</v>
      </c>
    </row>
    <row r="46" spans="1:26">
      <c r="A46" s="7" t="s">
        <v>99</v>
      </c>
      <c r="B46" s="7"/>
      <c r="C46" s="7"/>
      <c r="D46" s="7"/>
      <c r="E46" s="7"/>
      <c r="F46" s="7"/>
      <c r="G46" s="1"/>
      <c r="H46" s="1"/>
      <c r="I46" s="7"/>
      <c r="J46" s="1"/>
      <c r="K46" s="7"/>
      <c r="L46" s="7"/>
      <c r="M46" s="7"/>
      <c r="N46" s="20"/>
      <c r="O46" s="20"/>
      <c r="P46" s="4"/>
      <c r="Q46" s="1"/>
      <c r="R46" s="20"/>
      <c r="S46" s="20"/>
      <c r="T46" s="20"/>
      <c r="U46" s="1"/>
      <c r="V46" s="7"/>
      <c r="W46" s="20"/>
      <c r="X46" s="37">
        <f t="shared" si="0"/>
        <v>0</v>
      </c>
      <c r="Y46" s="24">
        <f t="shared" si="1"/>
        <v>0</v>
      </c>
      <c r="Z46" s="38">
        <f>Y46*Z6</f>
        <v>0</v>
      </c>
    </row>
    <row r="47" spans="1:26">
      <c r="A47" s="7" t="s">
        <v>100</v>
      </c>
      <c r="B47" s="7"/>
      <c r="C47" s="7"/>
      <c r="D47" s="7"/>
      <c r="E47" s="7"/>
      <c r="F47" s="7"/>
      <c r="G47" s="1"/>
      <c r="H47" s="1"/>
      <c r="I47" s="7"/>
      <c r="J47" s="1"/>
      <c r="K47" s="7"/>
      <c r="L47" s="7"/>
      <c r="M47" s="7"/>
      <c r="N47" s="20"/>
      <c r="O47" s="20"/>
      <c r="P47" s="4"/>
      <c r="Q47" s="1"/>
      <c r="R47" s="20"/>
      <c r="S47" s="20"/>
      <c r="T47" s="20"/>
      <c r="U47" s="1"/>
      <c r="V47" s="7"/>
      <c r="W47" s="20"/>
      <c r="X47" s="37">
        <f t="shared" si="0"/>
        <v>0</v>
      </c>
      <c r="Y47" s="24">
        <f t="shared" si="1"/>
        <v>0</v>
      </c>
      <c r="Z47" s="38">
        <f>Y47*Z6</f>
        <v>0</v>
      </c>
    </row>
    <row r="48" spans="1:26">
      <c r="A48" s="7" t="s">
        <v>101</v>
      </c>
      <c r="B48" s="7"/>
      <c r="C48" s="7"/>
      <c r="D48" s="7"/>
      <c r="E48" s="7"/>
      <c r="F48" s="7"/>
      <c r="G48" s="1"/>
      <c r="H48" s="1"/>
      <c r="I48" s="7"/>
      <c r="J48" s="1"/>
      <c r="K48" s="7"/>
      <c r="L48" s="7"/>
      <c r="M48" s="7"/>
      <c r="N48" s="20"/>
      <c r="O48" s="20"/>
      <c r="P48" s="4"/>
      <c r="Q48" s="1"/>
      <c r="R48" s="20"/>
      <c r="S48" s="20"/>
      <c r="T48" s="20"/>
      <c r="U48" s="1"/>
      <c r="V48" s="7"/>
      <c r="W48" s="20"/>
      <c r="X48" s="37">
        <f t="shared" si="0"/>
        <v>0</v>
      </c>
      <c r="Y48" s="24">
        <f t="shared" si="1"/>
        <v>0</v>
      </c>
      <c r="Z48" s="38">
        <f>Y48*Z6</f>
        <v>0</v>
      </c>
    </row>
    <row r="49" spans="1:26">
      <c r="A49" s="7" t="s">
        <v>102</v>
      </c>
      <c r="B49" s="7"/>
      <c r="C49" s="7"/>
      <c r="D49" s="7"/>
      <c r="E49" s="7"/>
      <c r="F49" s="7"/>
      <c r="G49" s="1"/>
      <c r="H49" s="1"/>
      <c r="I49" s="7"/>
      <c r="J49" s="1"/>
      <c r="K49" s="7"/>
      <c r="L49" s="7"/>
      <c r="M49" s="7"/>
      <c r="N49" s="20"/>
      <c r="O49" s="20"/>
      <c r="P49" s="4"/>
      <c r="Q49" s="1"/>
      <c r="R49" s="20"/>
      <c r="S49" s="20"/>
      <c r="T49" s="20"/>
      <c r="U49" s="1"/>
      <c r="V49" s="7"/>
      <c r="W49" s="20"/>
      <c r="X49" s="37">
        <f t="shared" si="0"/>
        <v>0</v>
      </c>
      <c r="Y49" s="24">
        <f t="shared" si="1"/>
        <v>0</v>
      </c>
      <c r="Z49" s="38">
        <f>Y49*Z6</f>
        <v>0</v>
      </c>
    </row>
    <row r="50" spans="1:26">
      <c r="A50" s="1" t="s">
        <v>145</v>
      </c>
      <c r="B50" s="7"/>
      <c r="C50" s="7"/>
      <c r="D50" s="7"/>
      <c r="E50" s="7"/>
      <c r="F50" s="7"/>
      <c r="G50" s="1"/>
      <c r="H50" s="1"/>
      <c r="I50" s="7"/>
      <c r="J50" s="1"/>
      <c r="K50" s="7"/>
      <c r="L50" s="7"/>
      <c r="M50" s="7"/>
      <c r="N50" s="20"/>
      <c r="O50" s="20"/>
      <c r="P50" s="4"/>
      <c r="Q50" s="1"/>
      <c r="R50" s="20"/>
      <c r="S50" s="20"/>
      <c r="T50" s="20"/>
      <c r="U50" s="1"/>
      <c r="V50" s="7"/>
      <c r="W50" s="20"/>
      <c r="X50" s="37">
        <f t="shared" si="0"/>
        <v>0</v>
      </c>
      <c r="Y50" s="24">
        <f t="shared" si="1"/>
        <v>0</v>
      </c>
      <c r="Z50" s="38">
        <f>Y50*Z6</f>
        <v>0</v>
      </c>
    </row>
    <row r="51" spans="1:26">
      <c r="A51" s="7" t="s">
        <v>44</v>
      </c>
      <c r="B51" s="1"/>
      <c r="C51" s="1"/>
      <c r="D51" s="1"/>
      <c r="E51" s="1"/>
      <c r="F51" s="1"/>
      <c r="G51" s="1"/>
      <c r="H51" s="1"/>
      <c r="I51" s="7"/>
      <c r="J51" s="1"/>
      <c r="K51" s="7">
        <v>20</v>
      </c>
      <c r="L51" s="7"/>
      <c r="M51" s="7"/>
      <c r="N51" s="20"/>
      <c r="O51" s="20"/>
      <c r="P51" s="4"/>
      <c r="Q51" s="1"/>
      <c r="R51" s="20"/>
      <c r="S51" s="20"/>
      <c r="T51" s="20"/>
      <c r="U51" s="1"/>
      <c r="V51" s="1"/>
      <c r="W51" s="20"/>
      <c r="X51" s="37">
        <f t="shared" si="0"/>
        <v>20</v>
      </c>
      <c r="Y51" s="24">
        <f t="shared" si="1"/>
        <v>0.02</v>
      </c>
      <c r="Z51" s="38">
        <f>Y51*Z6</f>
        <v>0.02</v>
      </c>
    </row>
    <row r="52" spans="1:26">
      <c r="A52" s="7" t="s">
        <v>45</v>
      </c>
      <c r="B52" s="1"/>
      <c r="C52" s="1"/>
      <c r="D52" s="1"/>
      <c r="E52" s="1"/>
      <c r="F52" s="1"/>
      <c r="G52" s="1"/>
      <c r="H52" s="1"/>
      <c r="I52" s="7"/>
      <c r="J52" s="1"/>
      <c r="K52" s="7">
        <v>21.4</v>
      </c>
      <c r="L52" s="7"/>
      <c r="M52" s="7"/>
      <c r="N52" s="20"/>
      <c r="O52" s="20"/>
      <c r="P52" s="4"/>
      <c r="Q52" s="1"/>
      <c r="R52" s="20"/>
      <c r="S52" s="20"/>
      <c r="T52" s="20"/>
      <c r="U52" s="1"/>
      <c r="V52" s="1"/>
      <c r="W52" s="20"/>
      <c r="X52" s="37">
        <f t="shared" si="0"/>
        <v>21.4</v>
      </c>
      <c r="Y52" s="24">
        <f t="shared" si="1"/>
        <v>2.1399999999999999E-2</v>
      </c>
      <c r="Z52" s="38">
        <f>Y52*Z6</f>
        <v>2.1399999999999999E-2</v>
      </c>
    </row>
    <row r="53" spans="1:26">
      <c r="A53" s="7" t="s">
        <v>6</v>
      </c>
      <c r="B53" s="1"/>
      <c r="C53" s="1"/>
      <c r="D53" s="1"/>
      <c r="E53" s="1"/>
      <c r="F53" s="1"/>
      <c r="G53" s="1"/>
      <c r="H53" s="1"/>
      <c r="I53" s="7"/>
      <c r="J53" s="1"/>
      <c r="K53" s="7">
        <v>9.6</v>
      </c>
      <c r="L53" s="7"/>
      <c r="M53" s="7"/>
      <c r="N53" s="20"/>
      <c r="O53" s="20"/>
      <c r="P53" s="4"/>
      <c r="Q53" s="1">
        <v>1.35</v>
      </c>
      <c r="R53" s="20"/>
      <c r="S53" s="20"/>
      <c r="T53" s="20"/>
      <c r="U53" s="1"/>
      <c r="V53" s="1"/>
      <c r="W53" s="20"/>
      <c r="X53" s="37">
        <f t="shared" si="0"/>
        <v>10.95</v>
      </c>
      <c r="Y53" s="24">
        <f t="shared" si="1"/>
        <v>1.095E-2</v>
      </c>
      <c r="Z53" s="38">
        <f>Y53*Z6</f>
        <v>1.095E-2</v>
      </c>
    </row>
    <row r="54" spans="1:26">
      <c r="A54" s="7" t="s">
        <v>9</v>
      </c>
      <c r="B54" s="1"/>
      <c r="C54" s="1"/>
      <c r="D54" s="1"/>
      <c r="E54" s="1"/>
      <c r="F54" s="1"/>
      <c r="G54" s="1"/>
      <c r="H54" s="1"/>
      <c r="I54" s="7"/>
      <c r="J54" s="1"/>
      <c r="K54" s="7">
        <v>12.5</v>
      </c>
      <c r="L54" s="7"/>
      <c r="M54" s="7"/>
      <c r="N54" s="20"/>
      <c r="O54" s="20"/>
      <c r="P54" s="4"/>
      <c r="Q54" s="1">
        <v>3</v>
      </c>
      <c r="R54" s="20"/>
      <c r="S54" s="20"/>
      <c r="T54" s="20"/>
      <c r="U54" s="1"/>
      <c r="V54" s="1"/>
      <c r="W54" s="20"/>
      <c r="X54" s="37">
        <f t="shared" si="0"/>
        <v>15.5</v>
      </c>
      <c r="Y54" s="24">
        <f t="shared" si="1"/>
        <v>1.55E-2</v>
      </c>
      <c r="Z54" s="38">
        <f>Y54*Z6</f>
        <v>1.55E-2</v>
      </c>
    </row>
    <row r="55" spans="1:26">
      <c r="A55" s="7" t="s">
        <v>46</v>
      </c>
      <c r="B55" s="1"/>
      <c r="C55" s="7"/>
      <c r="D55" s="7"/>
      <c r="E55" s="7"/>
      <c r="F55" s="7"/>
      <c r="G55" s="7"/>
      <c r="H55" s="7"/>
      <c r="I55" s="7"/>
      <c r="J55" s="1"/>
      <c r="K55" s="7">
        <v>40</v>
      </c>
      <c r="L55" s="7"/>
      <c r="M55" s="7"/>
      <c r="N55" s="20"/>
      <c r="O55" s="20"/>
      <c r="P55" s="4"/>
      <c r="Q55" s="7"/>
      <c r="R55" s="20"/>
      <c r="S55" s="20"/>
      <c r="T55" s="20"/>
      <c r="U55" s="1"/>
      <c r="V55" s="7"/>
      <c r="W55" s="20"/>
      <c r="X55" s="37">
        <f t="shared" si="0"/>
        <v>40</v>
      </c>
      <c r="Y55" s="24">
        <f t="shared" si="1"/>
        <v>0.04</v>
      </c>
      <c r="Z55" s="38">
        <f>Y55*Z6</f>
        <v>0.04</v>
      </c>
    </row>
    <row r="56" spans="1:26">
      <c r="A56" s="1" t="s">
        <v>103</v>
      </c>
      <c r="B56" s="1"/>
      <c r="C56" s="7"/>
      <c r="D56" s="7"/>
      <c r="E56" s="7"/>
      <c r="F56" s="7"/>
      <c r="G56" s="7"/>
      <c r="H56" s="7"/>
      <c r="I56" s="7"/>
      <c r="J56" s="1"/>
      <c r="K56" s="7">
        <v>2</v>
      </c>
      <c r="L56" s="7"/>
      <c r="M56" s="7"/>
      <c r="N56" s="20"/>
      <c r="O56" s="20"/>
      <c r="P56" s="4"/>
      <c r="Q56" s="7">
        <v>7.5</v>
      </c>
      <c r="R56" s="20"/>
      <c r="S56" s="20"/>
      <c r="T56" s="20"/>
      <c r="U56" s="1"/>
      <c r="V56" s="7"/>
      <c r="W56" s="20"/>
      <c r="X56" s="37">
        <f t="shared" si="0"/>
        <v>9.5</v>
      </c>
      <c r="Y56" s="24">
        <f t="shared" si="1"/>
        <v>9.4999999999999998E-3</v>
      </c>
      <c r="Z56" s="38">
        <f>Y56*Z6</f>
        <v>9.4999999999999998E-3</v>
      </c>
    </row>
    <row r="57" spans="1:26">
      <c r="A57" s="7" t="s">
        <v>15</v>
      </c>
      <c r="B57" s="1"/>
      <c r="C57" s="7"/>
      <c r="D57" s="7"/>
      <c r="E57" s="7"/>
      <c r="F57" s="7"/>
      <c r="G57" s="7"/>
      <c r="H57" s="7"/>
      <c r="I57" s="7"/>
      <c r="J57" s="1"/>
      <c r="K57" s="7"/>
      <c r="L57" s="7"/>
      <c r="M57" s="7"/>
      <c r="N57" s="20"/>
      <c r="O57" s="20"/>
      <c r="P57" s="4"/>
      <c r="Q57" s="7"/>
      <c r="R57" s="20"/>
      <c r="S57" s="20"/>
      <c r="T57" s="20"/>
      <c r="U57" s="7"/>
      <c r="V57" s="7"/>
      <c r="W57" s="20"/>
      <c r="X57" s="37">
        <f t="shared" si="0"/>
        <v>0</v>
      </c>
      <c r="Y57" s="24">
        <f t="shared" si="1"/>
        <v>0</v>
      </c>
      <c r="Z57" s="38">
        <f>Y57*Z6</f>
        <v>0</v>
      </c>
    </row>
    <row r="58" spans="1:26">
      <c r="A58" s="7" t="s">
        <v>126</v>
      </c>
      <c r="B58" s="1"/>
      <c r="C58" s="7"/>
      <c r="D58" s="7"/>
      <c r="E58" s="7"/>
      <c r="F58" s="7"/>
      <c r="G58" s="7"/>
      <c r="H58" s="7"/>
      <c r="I58" s="7"/>
      <c r="J58" s="1"/>
      <c r="K58" s="7"/>
      <c r="L58" s="7"/>
      <c r="M58" s="20"/>
      <c r="N58" s="20"/>
      <c r="O58" s="20"/>
      <c r="P58" s="4"/>
      <c r="Q58" s="7"/>
      <c r="R58" s="20"/>
      <c r="S58" s="20"/>
      <c r="T58" s="20"/>
      <c r="U58" s="7"/>
      <c r="V58" s="7"/>
      <c r="W58" s="20"/>
      <c r="X58" s="37">
        <f t="shared" si="0"/>
        <v>0</v>
      </c>
      <c r="Y58" s="24">
        <f t="shared" si="1"/>
        <v>0</v>
      </c>
      <c r="Z58" s="38">
        <f>Y58*Z6</f>
        <v>0</v>
      </c>
    </row>
    <row r="59" spans="1:26">
      <c r="A59" s="7" t="s">
        <v>84</v>
      </c>
      <c r="B59" s="1"/>
      <c r="C59" s="7"/>
      <c r="D59" s="7"/>
      <c r="E59" s="7"/>
      <c r="F59" s="7"/>
      <c r="G59" s="7"/>
      <c r="H59" s="7"/>
      <c r="I59" s="7"/>
      <c r="J59" s="1"/>
      <c r="K59" s="7"/>
      <c r="L59" s="7"/>
      <c r="M59" s="20"/>
      <c r="N59" s="20"/>
      <c r="O59" s="20"/>
      <c r="P59" s="4"/>
      <c r="Q59" s="7"/>
      <c r="R59" s="20"/>
      <c r="S59" s="20"/>
      <c r="T59" s="20"/>
      <c r="U59" s="7"/>
      <c r="V59" s="7"/>
      <c r="W59" s="20"/>
      <c r="X59" s="37">
        <f t="shared" si="0"/>
        <v>0</v>
      </c>
      <c r="Y59" s="24">
        <f t="shared" si="1"/>
        <v>0</v>
      </c>
      <c r="Z59" s="38">
        <f>Y59*Z6</f>
        <v>0</v>
      </c>
    </row>
    <row r="60" spans="1:26">
      <c r="A60" s="7" t="s">
        <v>104</v>
      </c>
      <c r="B60" s="1"/>
      <c r="C60" s="7"/>
      <c r="D60" s="7"/>
      <c r="E60" s="7"/>
      <c r="F60" s="7"/>
      <c r="G60" s="7"/>
      <c r="H60" s="7"/>
      <c r="I60" s="7"/>
      <c r="J60" s="1"/>
      <c r="K60" s="7"/>
      <c r="L60" s="7"/>
      <c r="M60" s="20"/>
      <c r="N60" s="20"/>
      <c r="O60" s="20"/>
      <c r="P60" s="4"/>
      <c r="Q60" s="7"/>
      <c r="R60" s="20"/>
      <c r="S60" s="20"/>
      <c r="T60" s="20"/>
      <c r="U60" s="7"/>
      <c r="V60" s="7"/>
      <c r="W60" s="20"/>
      <c r="X60" s="37">
        <f t="shared" si="0"/>
        <v>0</v>
      </c>
      <c r="Y60" s="24">
        <f t="shared" si="1"/>
        <v>0</v>
      </c>
      <c r="Z60" s="38">
        <f>Y60*Z6</f>
        <v>0</v>
      </c>
    </row>
    <row r="61" spans="1:26">
      <c r="A61" s="7" t="s">
        <v>105</v>
      </c>
      <c r="B61" s="1"/>
      <c r="C61" s="7"/>
      <c r="D61" s="7"/>
      <c r="E61" s="7"/>
      <c r="F61" s="7"/>
      <c r="G61" s="7"/>
      <c r="H61" s="7"/>
      <c r="I61" s="7"/>
      <c r="J61" s="1"/>
      <c r="K61" s="7"/>
      <c r="L61" s="7"/>
      <c r="M61" s="20"/>
      <c r="N61" s="20"/>
      <c r="O61" s="20"/>
      <c r="P61" s="4"/>
      <c r="Q61" s="7"/>
      <c r="R61" s="20"/>
      <c r="S61" s="20"/>
      <c r="T61" s="20"/>
      <c r="U61" s="7"/>
      <c r="V61" s="7"/>
      <c r="W61" s="20"/>
      <c r="X61" s="37">
        <f t="shared" si="0"/>
        <v>0</v>
      </c>
      <c r="Y61" s="24">
        <f t="shared" si="1"/>
        <v>0</v>
      </c>
      <c r="Z61" s="38">
        <f>Y61*Z6</f>
        <v>0</v>
      </c>
    </row>
    <row r="62" spans="1:26">
      <c r="A62" s="7" t="s">
        <v>47</v>
      </c>
      <c r="B62" s="1"/>
      <c r="C62" s="7"/>
      <c r="D62" s="7"/>
      <c r="E62" s="7"/>
      <c r="F62" s="7"/>
      <c r="G62" s="7"/>
      <c r="H62" s="7"/>
      <c r="I62" s="7"/>
      <c r="J62" s="1">
        <v>63</v>
      </c>
      <c r="K62" s="7"/>
      <c r="L62" s="7"/>
      <c r="M62" s="20"/>
      <c r="N62" s="20"/>
      <c r="O62" s="20"/>
      <c r="P62" s="4"/>
      <c r="Q62" s="7"/>
      <c r="R62" s="20"/>
      <c r="S62" s="20"/>
      <c r="T62" s="20"/>
      <c r="U62" s="7"/>
      <c r="V62" s="7"/>
      <c r="W62" s="20"/>
      <c r="X62" s="37">
        <f t="shared" si="0"/>
        <v>63</v>
      </c>
      <c r="Y62" s="24">
        <f t="shared" si="1"/>
        <v>6.3E-2</v>
      </c>
      <c r="Z62" s="38">
        <f>Y62*Z6</f>
        <v>6.3E-2</v>
      </c>
    </row>
    <row r="63" spans="1:26">
      <c r="A63" s="7" t="s">
        <v>48</v>
      </c>
      <c r="B63" s="1"/>
      <c r="C63" s="1"/>
      <c r="D63" s="1"/>
      <c r="E63" s="1"/>
      <c r="F63" s="1"/>
      <c r="G63" s="7"/>
      <c r="H63" s="7"/>
      <c r="I63" s="7"/>
      <c r="J63" s="1"/>
      <c r="K63" s="7"/>
      <c r="L63" s="7"/>
      <c r="M63" s="1"/>
      <c r="N63" s="1"/>
      <c r="O63" s="4"/>
      <c r="P63" s="4"/>
      <c r="Q63" s="7"/>
      <c r="R63" s="20"/>
      <c r="S63" s="20"/>
      <c r="T63" s="20"/>
      <c r="U63" s="7"/>
      <c r="V63" s="1"/>
      <c r="W63" s="20"/>
      <c r="X63" s="37">
        <f t="shared" si="0"/>
        <v>0</v>
      </c>
      <c r="Y63" s="24">
        <f t="shared" si="1"/>
        <v>0</v>
      </c>
      <c r="Z63" s="38">
        <f>Y63*Z6</f>
        <v>0</v>
      </c>
    </row>
    <row r="64" spans="1:26">
      <c r="A64" s="7" t="s">
        <v>13</v>
      </c>
      <c r="B64" s="1"/>
      <c r="C64" s="1"/>
      <c r="D64" s="1"/>
      <c r="E64" s="1"/>
      <c r="F64" s="1"/>
      <c r="G64" s="7"/>
      <c r="H64" s="7"/>
      <c r="I64" s="7"/>
      <c r="J64" s="1"/>
      <c r="K64" s="7"/>
      <c r="L64" s="7"/>
      <c r="M64" s="1"/>
      <c r="N64" s="1">
        <v>25</v>
      </c>
      <c r="O64" s="4"/>
      <c r="P64" s="4"/>
      <c r="Q64" s="7"/>
      <c r="R64" s="20"/>
      <c r="S64" s="20"/>
      <c r="T64" s="20"/>
      <c r="U64" s="7"/>
      <c r="V64" s="1"/>
      <c r="W64" s="20"/>
      <c r="X64" s="37">
        <f t="shared" si="0"/>
        <v>25</v>
      </c>
      <c r="Y64" s="24">
        <f t="shared" si="1"/>
        <v>2.5000000000000001E-2</v>
      </c>
      <c r="Z64" s="38">
        <f>Y64*Z6</f>
        <v>2.5000000000000001E-2</v>
      </c>
    </row>
    <row r="65" spans="1:26">
      <c r="A65" s="7" t="s">
        <v>49</v>
      </c>
      <c r="B65" s="1"/>
      <c r="C65" s="1"/>
      <c r="D65" s="1"/>
      <c r="E65" s="1"/>
      <c r="F65" s="1"/>
      <c r="G65" s="7"/>
      <c r="H65" s="7"/>
      <c r="I65" s="7"/>
      <c r="J65" s="1"/>
      <c r="K65" s="7"/>
      <c r="L65" s="7"/>
      <c r="M65" s="1"/>
      <c r="N65" s="1"/>
      <c r="O65" s="4"/>
      <c r="P65" s="4"/>
      <c r="Q65" s="7"/>
      <c r="R65" s="20"/>
      <c r="S65" s="20"/>
      <c r="T65" s="20"/>
      <c r="U65" s="7"/>
      <c r="V65" s="1"/>
      <c r="W65" s="20"/>
      <c r="X65" s="37">
        <f t="shared" si="0"/>
        <v>0</v>
      </c>
      <c r="Y65" s="24">
        <f t="shared" si="1"/>
        <v>0</v>
      </c>
      <c r="Z65" s="38">
        <f>Y65*Z6</f>
        <v>0</v>
      </c>
    </row>
    <row r="66" spans="1:26">
      <c r="A66" s="7" t="s">
        <v>127</v>
      </c>
      <c r="B66" s="1"/>
      <c r="C66" s="1"/>
      <c r="D66" s="1"/>
      <c r="E66" s="1"/>
      <c r="F66" s="1"/>
      <c r="G66" s="7"/>
      <c r="H66" s="7"/>
      <c r="I66" s="7"/>
      <c r="J66" s="1"/>
      <c r="K66" s="7"/>
      <c r="L66" s="7"/>
      <c r="M66" s="1"/>
      <c r="N66" s="1"/>
      <c r="O66" s="4"/>
      <c r="P66" s="4"/>
      <c r="Q66" s="7"/>
      <c r="R66" s="20"/>
      <c r="S66" s="20"/>
      <c r="T66" s="20"/>
      <c r="U66" s="7"/>
      <c r="V66" s="1"/>
      <c r="W66" s="20"/>
      <c r="X66" s="37">
        <f t="shared" si="0"/>
        <v>0</v>
      </c>
      <c r="Y66" s="24">
        <f t="shared" si="1"/>
        <v>0</v>
      </c>
      <c r="Z66" s="38">
        <f>Y66*Z6</f>
        <v>0</v>
      </c>
    </row>
    <row r="67" spans="1:26">
      <c r="A67" s="7" t="s">
        <v>128</v>
      </c>
      <c r="B67" s="1"/>
      <c r="C67" s="1"/>
      <c r="D67" s="1"/>
      <c r="E67" s="1"/>
      <c r="F67" s="1"/>
      <c r="G67" s="7"/>
      <c r="H67" s="7"/>
      <c r="I67" s="7"/>
      <c r="J67" s="1"/>
      <c r="K67" s="7"/>
      <c r="L67" s="7"/>
      <c r="M67" s="1"/>
      <c r="N67" s="1"/>
      <c r="O67" s="1"/>
      <c r="P67" s="1"/>
      <c r="Q67" s="7"/>
      <c r="R67" s="7"/>
      <c r="S67" s="7"/>
      <c r="T67" s="7"/>
      <c r="U67" s="7"/>
      <c r="V67" s="1"/>
      <c r="W67" s="20"/>
      <c r="X67" s="37">
        <f t="shared" si="0"/>
        <v>0</v>
      </c>
      <c r="Y67" s="24">
        <f t="shared" si="1"/>
        <v>0</v>
      </c>
      <c r="Z67" s="38">
        <f>Y67*Z6</f>
        <v>0</v>
      </c>
    </row>
    <row r="68" spans="1:26">
      <c r="A68" s="54" t="s">
        <v>129</v>
      </c>
      <c r="B68" s="7"/>
      <c r="C68" s="7"/>
      <c r="D68" s="7"/>
      <c r="E68" s="7"/>
      <c r="F68" s="7"/>
      <c r="G68" s="7"/>
      <c r="H68" s="7"/>
      <c r="I68" s="7"/>
      <c r="J68" s="1"/>
      <c r="K68" s="7"/>
      <c r="L68" s="7"/>
      <c r="M68" s="1"/>
      <c r="N68" s="1"/>
      <c r="O68" s="1"/>
      <c r="P68" s="1"/>
      <c r="Q68" s="7"/>
      <c r="R68" s="7"/>
      <c r="S68" s="7"/>
      <c r="T68" s="7"/>
      <c r="U68" s="7"/>
      <c r="V68" s="7"/>
      <c r="W68" s="20"/>
      <c r="X68" s="37">
        <f t="shared" si="0"/>
        <v>0</v>
      </c>
      <c r="Y68" s="24">
        <f t="shared" si="1"/>
        <v>0</v>
      </c>
      <c r="Z68" s="38">
        <f>Y68*Z6</f>
        <v>0</v>
      </c>
    </row>
    <row r="69" spans="1:26">
      <c r="A69" s="7" t="s">
        <v>53</v>
      </c>
      <c r="B69" s="7"/>
      <c r="C69" s="7"/>
      <c r="D69" s="7">
        <v>7.5</v>
      </c>
      <c r="E69" s="7"/>
      <c r="F69" s="7"/>
      <c r="G69" s="7"/>
      <c r="H69" s="7"/>
      <c r="I69" s="7"/>
      <c r="J69" s="1"/>
      <c r="K69" s="7"/>
      <c r="L69" s="7"/>
      <c r="M69" s="1"/>
      <c r="N69" s="1"/>
      <c r="O69" s="1"/>
      <c r="P69" s="1"/>
      <c r="Q69" s="7"/>
      <c r="R69" s="7"/>
      <c r="S69" s="7"/>
      <c r="T69" s="7"/>
      <c r="U69" s="7"/>
      <c r="V69" s="7"/>
      <c r="W69" s="20"/>
      <c r="X69" s="37">
        <f t="shared" si="0"/>
        <v>7.5</v>
      </c>
      <c r="Y69" s="24">
        <f t="shared" si="1"/>
        <v>7.4999999999999997E-3</v>
      </c>
      <c r="Z69" s="38">
        <f>Y69*Z6</f>
        <v>7.4999999999999997E-3</v>
      </c>
    </row>
    <row r="70" spans="1:26">
      <c r="A70" s="7" t="s">
        <v>106</v>
      </c>
      <c r="B70" s="7"/>
      <c r="C70" s="7"/>
      <c r="D70" s="7"/>
      <c r="E70" s="7"/>
      <c r="F70" s="7"/>
      <c r="G70" s="7"/>
      <c r="H70" s="7"/>
      <c r="I70" s="7"/>
      <c r="J70" s="1"/>
      <c r="K70" s="7"/>
      <c r="L70" s="7"/>
      <c r="M70" s="1"/>
      <c r="N70" s="1"/>
      <c r="O70" s="1"/>
      <c r="P70" s="1"/>
      <c r="Q70" s="7"/>
      <c r="R70" s="7"/>
      <c r="S70" s="7"/>
      <c r="T70" s="7"/>
      <c r="U70" s="7"/>
      <c r="V70" s="7"/>
      <c r="W70" s="20"/>
      <c r="X70" s="37">
        <f t="shared" si="0"/>
        <v>0</v>
      </c>
      <c r="Y70" s="24">
        <f t="shared" si="1"/>
        <v>0</v>
      </c>
      <c r="Z70" s="38">
        <f>Y70*Z6</f>
        <v>0</v>
      </c>
    </row>
    <row r="71" spans="1:26">
      <c r="A71" s="7" t="s">
        <v>50</v>
      </c>
      <c r="B71" s="7"/>
      <c r="C71" s="7"/>
      <c r="D71" s="7"/>
      <c r="E71" s="7"/>
      <c r="F71" s="7"/>
      <c r="G71" s="1"/>
      <c r="H71" s="1"/>
      <c r="I71" s="7"/>
      <c r="J71" s="1"/>
      <c r="K71" s="7"/>
      <c r="L71" s="7"/>
      <c r="M71" s="1"/>
      <c r="N71" s="1"/>
      <c r="O71" s="1"/>
      <c r="P71" s="1"/>
      <c r="Q71" s="1">
        <v>2.25</v>
      </c>
      <c r="R71" s="7"/>
      <c r="S71" s="7"/>
      <c r="T71" s="7"/>
      <c r="U71" s="7"/>
      <c r="V71" s="1"/>
      <c r="W71" s="7"/>
      <c r="X71" s="37">
        <f t="shared" si="0"/>
        <v>2.25</v>
      </c>
      <c r="Y71" s="24">
        <f t="shared" si="1"/>
        <v>2.2499999999999998E-3</v>
      </c>
      <c r="Z71" s="28">
        <f>Y71*Z6</f>
        <v>2.2499999999999998E-3</v>
      </c>
    </row>
    <row r="72" spans="1:26">
      <c r="A72" s="7" t="s">
        <v>107</v>
      </c>
      <c r="B72" s="7"/>
      <c r="C72" s="7"/>
      <c r="D72" s="7"/>
      <c r="E72" s="7"/>
      <c r="F72" s="7"/>
      <c r="G72" s="1"/>
      <c r="H72" s="1"/>
      <c r="I72" s="7"/>
      <c r="J72" s="1"/>
      <c r="K72" s="7"/>
      <c r="L72" s="7"/>
      <c r="M72" s="1"/>
      <c r="N72" s="1"/>
      <c r="O72" s="1"/>
      <c r="P72" s="1"/>
      <c r="Q72" s="1"/>
      <c r="R72" s="7"/>
      <c r="S72" s="7"/>
      <c r="T72" s="7"/>
      <c r="U72" s="7"/>
      <c r="V72" s="1"/>
      <c r="W72" s="7"/>
      <c r="X72" s="37">
        <f t="shared" ref="X72:X93" si="2">SUM(B72:W72)</f>
        <v>0</v>
      </c>
      <c r="Y72" s="24">
        <f t="shared" ref="Y72:Y87" si="3">X72/1000</f>
        <v>0</v>
      </c>
      <c r="Z72" s="28">
        <f>Y72*Z6</f>
        <v>0</v>
      </c>
    </row>
    <row r="73" spans="1:26">
      <c r="A73" s="7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7">
        <f t="shared" si="2"/>
        <v>0</v>
      </c>
      <c r="Y73" s="24">
        <f t="shared" si="3"/>
        <v>0</v>
      </c>
      <c r="Z73" s="28">
        <f>Y73*Z6</f>
        <v>0</v>
      </c>
    </row>
    <row r="74" spans="1:26">
      <c r="A74" s="55" t="s">
        <v>108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7">
        <f t="shared" si="2"/>
        <v>0</v>
      </c>
      <c r="Y74" s="24">
        <f t="shared" si="3"/>
        <v>0</v>
      </c>
      <c r="Z74" s="28">
        <f>Y74*Z6</f>
        <v>0</v>
      </c>
    </row>
    <row r="75" spans="1:26">
      <c r="A75" s="55" t="s">
        <v>51</v>
      </c>
      <c r="B75" s="1"/>
      <c r="C75" s="1">
        <v>50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7">
        <f t="shared" si="2"/>
        <v>50</v>
      </c>
      <c r="Y75" s="24">
        <f t="shared" si="3"/>
        <v>0.05</v>
      </c>
      <c r="Z75" s="28">
        <f>Y75*Z6</f>
        <v>0.05</v>
      </c>
    </row>
    <row r="76" spans="1:26">
      <c r="A76" s="55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f t="shared" si="2"/>
        <v>0</v>
      </c>
      <c r="Y76" s="24">
        <f t="shared" si="3"/>
        <v>0</v>
      </c>
      <c r="Z76" s="28">
        <f>Y76*Z6</f>
        <v>0</v>
      </c>
    </row>
    <row r="77" spans="1:26">
      <c r="A77" s="55" t="s">
        <v>56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7">
        <f t="shared" si="2"/>
        <v>0</v>
      </c>
      <c r="Y77" s="24">
        <f t="shared" si="3"/>
        <v>0</v>
      </c>
      <c r="Z77" s="28">
        <f>Y77*Z6</f>
        <v>0</v>
      </c>
    </row>
    <row r="78" spans="1:26">
      <c r="A78" s="55" t="s">
        <v>110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7">
        <f t="shared" si="2"/>
        <v>0</v>
      </c>
      <c r="Y78" s="24">
        <f t="shared" si="3"/>
        <v>0</v>
      </c>
      <c r="Z78" s="28">
        <f>Y78*Z6</f>
        <v>0</v>
      </c>
    </row>
    <row r="79" spans="1:26">
      <c r="A79" s="55" t="s">
        <v>111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7">
        <f t="shared" si="2"/>
        <v>0</v>
      </c>
      <c r="Y79" s="24">
        <f t="shared" si="3"/>
        <v>0</v>
      </c>
      <c r="Z79" s="28">
        <f>Y79*Z6</f>
        <v>0</v>
      </c>
    </row>
    <row r="80" spans="1:26">
      <c r="A80" s="7" t="s">
        <v>112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7">
        <f t="shared" si="2"/>
        <v>0</v>
      </c>
      <c r="Y80" s="24">
        <f t="shared" si="3"/>
        <v>0</v>
      </c>
      <c r="Z80" s="28">
        <f>Y80*Z6</f>
        <v>0</v>
      </c>
    </row>
    <row r="81" spans="1:26" ht="30">
      <c r="A81" s="27" t="s">
        <v>113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7">
        <f t="shared" si="2"/>
        <v>0</v>
      </c>
      <c r="Y81" s="24">
        <f t="shared" si="3"/>
        <v>0</v>
      </c>
      <c r="Z81" s="28">
        <f>Y81*Z6</f>
        <v>0</v>
      </c>
    </row>
    <row r="82" spans="1:26">
      <c r="A82" s="7" t="s">
        <v>114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7">
        <f t="shared" si="2"/>
        <v>0</v>
      </c>
      <c r="Y82" s="24">
        <f t="shared" si="3"/>
        <v>0</v>
      </c>
      <c r="Z82" s="28">
        <f>Y82*Z6</f>
        <v>0</v>
      </c>
    </row>
    <row r="83" spans="1:26">
      <c r="A83" s="7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7">
        <f t="shared" si="2"/>
        <v>0</v>
      </c>
      <c r="Y83" s="24">
        <f t="shared" si="3"/>
        <v>0</v>
      </c>
      <c r="Z83" s="28">
        <f>Y83*Z6</f>
        <v>0</v>
      </c>
    </row>
    <row r="84" spans="1:26">
      <c r="A84" s="7" t="s">
        <v>116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7">
        <f t="shared" si="2"/>
        <v>0</v>
      </c>
      <c r="Y84" s="24">
        <f t="shared" si="3"/>
        <v>0</v>
      </c>
      <c r="Z84" s="28">
        <f>Y84*Z6</f>
        <v>0</v>
      </c>
    </row>
    <row r="85" spans="1:26">
      <c r="A85" s="7" t="s">
        <v>117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7">
        <f t="shared" si="2"/>
        <v>0</v>
      </c>
      <c r="Y85" s="24">
        <f t="shared" si="3"/>
        <v>0</v>
      </c>
      <c r="Z85" s="28">
        <f>Y85*Z6</f>
        <v>0</v>
      </c>
    </row>
    <row r="86" spans="1:26">
      <c r="A86" s="7" t="s">
        <v>118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7">
        <f t="shared" si="2"/>
        <v>0</v>
      </c>
      <c r="Y86" s="24">
        <f t="shared" si="3"/>
        <v>0</v>
      </c>
      <c r="Z86" s="28">
        <f>Y86*Z6</f>
        <v>0</v>
      </c>
    </row>
    <row r="87" spans="1:26">
      <c r="A87" s="7" t="s">
        <v>119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7">
        <f t="shared" si="2"/>
        <v>0</v>
      </c>
      <c r="Y87" s="24">
        <f t="shared" si="3"/>
        <v>0</v>
      </c>
      <c r="Z87" s="28">
        <f>Y87*Z6</f>
        <v>0</v>
      </c>
    </row>
    <row r="88" spans="1:26">
      <c r="A88" s="7" t="s">
        <v>120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7">
        <f t="shared" si="2"/>
        <v>0</v>
      </c>
      <c r="Y88" s="24">
        <f>X88</f>
        <v>0</v>
      </c>
      <c r="Z88" s="28">
        <f>Y88*Z6</f>
        <v>0</v>
      </c>
    </row>
    <row r="89" spans="1:26">
      <c r="A89" s="7" t="s">
        <v>121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7">
        <f t="shared" si="2"/>
        <v>0</v>
      </c>
      <c r="Y89" s="24">
        <f t="shared" ref="Y89:Y93" si="4">X89</f>
        <v>0</v>
      </c>
      <c r="Z89" s="28">
        <f>Y89*Z6</f>
        <v>0</v>
      </c>
    </row>
    <row r="90" spans="1:26">
      <c r="A90" s="7" t="s">
        <v>122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7">
        <f t="shared" si="2"/>
        <v>0</v>
      </c>
      <c r="Y90" s="24">
        <f t="shared" si="4"/>
        <v>0</v>
      </c>
      <c r="Z90" s="28">
        <f>Y90*Z6</f>
        <v>0</v>
      </c>
    </row>
    <row r="91" spans="1:26">
      <c r="A91" s="7" t="s">
        <v>123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7">
        <f t="shared" si="2"/>
        <v>0</v>
      </c>
      <c r="Y91" s="24">
        <f t="shared" si="4"/>
        <v>0</v>
      </c>
      <c r="Z91" s="28">
        <f>Y91*Z6</f>
        <v>0</v>
      </c>
    </row>
    <row r="92" spans="1:26">
      <c r="A92" s="1" t="s">
        <v>146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7">
        <f t="shared" si="2"/>
        <v>0</v>
      </c>
      <c r="Y92" s="24">
        <f t="shared" si="4"/>
        <v>0</v>
      </c>
      <c r="Z92" s="28">
        <f>Y92*Z6</f>
        <v>0</v>
      </c>
    </row>
    <row r="93" spans="1:26">
      <c r="A93" s="1" t="s">
        <v>143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7">
        <f t="shared" si="2"/>
        <v>0</v>
      </c>
      <c r="Y93" s="24">
        <f t="shared" si="4"/>
        <v>0</v>
      </c>
      <c r="Z93" s="28">
        <f>Y93*Z6</f>
        <v>0</v>
      </c>
    </row>
    <row r="94" spans="1:26">
      <c r="A94" s="1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1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1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1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1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1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1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1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1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1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1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mergeCells count="5">
    <mergeCell ref="S4:W4"/>
    <mergeCell ref="A5:A6"/>
    <mergeCell ref="B4:F4"/>
    <mergeCell ref="G4:I4"/>
    <mergeCell ref="J4:R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04"/>
  <sheetViews>
    <sheetView zoomScale="80" zoomScaleNormal="80"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F1" sqref="F1:F1048576"/>
    </sheetView>
  </sheetViews>
  <sheetFormatPr defaultRowHeight="15"/>
  <cols>
    <col min="1" max="1" width="33.7109375" style="52" customWidth="1"/>
    <col min="2" max="2" width="8" customWidth="1"/>
    <col min="3" max="6" width="7.28515625" customWidth="1"/>
    <col min="7" max="8" width="7" customWidth="1"/>
    <col min="9" max="9" width="5.140625" customWidth="1"/>
    <col min="10" max="10" width="9.140625" customWidth="1"/>
    <col min="11" max="11" width="7.7109375" customWidth="1"/>
    <col min="12" max="12" width="7.5703125" customWidth="1"/>
    <col min="13" max="13" width="7.85546875" customWidth="1"/>
    <col min="14" max="14" width="9.140625" customWidth="1"/>
    <col min="15" max="15" width="7.5703125" customWidth="1"/>
    <col min="16" max="17" width="8.28515625" customWidth="1"/>
    <col min="18" max="20" width="5.85546875" customWidth="1"/>
    <col min="21" max="21" width="9.140625" customWidth="1"/>
    <col min="22" max="23" width="7.5703125" customWidth="1"/>
  </cols>
  <sheetData>
    <row r="3" spans="1:26" ht="21.75" thickBot="1">
      <c r="A3" s="82" t="s">
        <v>137</v>
      </c>
      <c r="B3" s="3"/>
      <c r="C3" s="3"/>
      <c r="D3" s="3"/>
      <c r="E3" s="3"/>
      <c r="F3" s="3"/>
    </row>
    <row r="4" spans="1:26" ht="54" customHeight="1" thickBot="1">
      <c r="A4" s="6" t="s">
        <v>83</v>
      </c>
      <c r="B4" s="119" t="s">
        <v>130</v>
      </c>
      <c r="C4" s="120"/>
      <c r="D4" s="120"/>
      <c r="E4" s="120"/>
      <c r="F4" s="121"/>
      <c r="G4" s="116" t="s">
        <v>55</v>
      </c>
      <c r="H4" s="117"/>
      <c r="I4" s="118"/>
      <c r="J4" s="125" t="s">
        <v>132</v>
      </c>
      <c r="K4" s="126"/>
      <c r="L4" s="126"/>
      <c r="M4" s="126"/>
      <c r="N4" s="126"/>
      <c r="O4" s="126"/>
      <c r="P4" s="126"/>
      <c r="Q4" s="126"/>
      <c r="R4" s="127"/>
      <c r="S4" s="122" t="s">
        <v>131</v>
      </c>
      <c r="T4" s="123"/>
      <c r="U4" s="123"/>
      <c r="V4" s="123"/>
      <c r="W4" s="124"/>
      <c r="X4" s="9"/>
      <c r="Y4" s="9"/>
      <c r="Z4" s="9"/>
    </row>
    <row r="5" spans="1:26" ht="70.5" customHeight="1" thickBot="1">
      <c r="A5" s="114" t="s">
        <v>0</v>
      </c>
      <c r="B5" s="59" t="s">
        <v>198</v>
      </c>
      <c r="C5" s="59" t="s">
        <v>191</v>
      </c>
      <c r="D5" s="59" t="s">
        <v>177</v>
      </c>
      <c r="E5" s="59" t="s">
        <v>169</v>
      </c>
      <c r="F5" s="65" t="s">
        <v>216</v>
      </c>
      <c r="G5" s="25"/>
      <c r="H5" s="25"/>
      <c r="I5" s="59"/>
      <c r="J5" s="29" t="s">
        <v>179</v>
      </c>
      <c r="K5" s="29" t="s">
        <v>199</v>
      </c>
      <c r="L5" s="62" t="s">
        <v>200</v>
      </c>
      <c r="M5" s="48" t="s">
        <v>189</v>
      </c>
      <c r="N5" s="29" t="s">
        <v>169</v>
      </c>
      <c r="O5" s="26" t="s">
        <v>59</v>
      </c>
      <c r="P5" s="26"/>
      <c r="Q5" s="26"/>
      <c r="R5" s="26"/>
      <c r="S5" s="26"/>
      <c r="T5" s="26"/>
      <c r="U5" s="29"/>
      <c r="V5" s="60"/>
      <c r="W5" s="39"/>
      <c r="X5" s="32"/>
      <c r="Y5" s="33" t="s">
        <v>29</v>
      </c>
      <c r="Z5" s="34" t="s">
        <v>30</v>
      </c>
    </row>
    <row r="6" spans="1:26" ht="40.5" customHeight="1" thickBot="1">
      <c r="A6" s="128"/>
      <c r="B6" s="57">
        <v>200</v>
      </c>
      <c r="C6" s="57">
        <v>60</v>
      </c>
      <c r="D6" s="57">
        <v>100</v>
      </c>
      <c r="E6" s="57">
        <v>30</v>
      </c>
      <c r="F6" s="73">
        <v>200</v>
      </c>
      <c r="G6" s="61"/>
      <c r="H6" s="56"/>
      <c r="I6" s="58"/>
      <c r="J6" s="11">
        <v>60</v>
      </c>
      <c r="K6" s="11">
        <v>200</v>
      </c>
      <c r="L6" s="63">
        <v>200</v>
      </c>
      <c r="M6" s="49">
        <v>200</v>
      </c>
      <c r="N6" s="10">
        <v>40</v>
      </c>
      <c r="O6" s="10">
        <v>30</v>
      </c>
      <c r="P6" s="10"/>
      <c r="Q6" s="10"/>
      <c r="R6" s="10"/>
      <c r="S6" s="10"/>
      <c r="T6" s="10"/>
      <c r="U6" s="12"/>
      <c r="V6" s="57"/>
      <c r="W6" s="23"/>
      <c r="X6" s="35" t="s">
        <v>18</v>
      </c>
      <c r="Y6" s="1" t="s">
        <v>17</v>
      </c>
      <c r="Z6" s="36">
        <v>1</v>
      </c>
    </row>
    <row r="7" spans="1:26">
      <c r="A7" s="7" t="s">
        <v>16</v>
      </c>
      <c r="B7" s="13"/>
      <c r="C7" s="14">
        <v>40</v>
      </c>
      <c r="D7" s="14"/>
      <c r="E7" s="14">
        <v>30</v>
      </c>
      <c r="F7" s="14"/>
      <c r="G7" s="1"/>
      <c r="H7" s="5"/>
      <c r="I7" s="14"/>
      <c r="J7" s="5"/>
      <c r="K7" s="15"/>
      <c r="L7" s="15"/>
      <c r="M7" s="15"/>
      <c r="N7" s="16">
        <v>40</v>
      </c>
      <c r="O7" s="16"/>
      <c r="P7" s="8"/>
      <c r="Q7" s="8"/>
      <c r="R7" s="16"/>
      <c r="S7" s="16"/>
      <c r="T7" s="16"/>
      <c r="U7" s="5"/>
      <c r="V7" s="14"/>
      <c r="W7" s="16"/>
      <c r="X7" s="37">
        <f>SUM(B7:W7)</f>
        <v>110</v>
      </c>
      <c r="Y7" s="24">
        <f>X7/1000</f>
        <v>0.11</v>
      </c>
      <c r="Z7" s="38">
        <f>Y7*Z6</f>
        <v>0.11</v>
      </c>
    </row>
    <row r="8" spans="1:26">
      <c r="A8" s="7" t="s">
        <v>124</v>
      </c>
      <c r="B8" s="18"/>
      <c r="C8" s="19"/>
      <c r="D8" s="19"/>
      <c r="E8" s="19"/>
      <c r="F8" s="19"/>
      <c r="G8" s="1"/>
      <c r="H8" s="1"/>
      <c r="I8" s="19"/>
      <c r="J8" s="1"/>
      <c r="K8" s="7"/>
      <c r="L8" s="7"/>
      <c r="M8" s="7"/>
      <c r="N8" s="20"/>
      <c r="O8" s="20">
        <v>30</v>
      </c>
      <c r="P8" s="4"/>
      <c r="Q8" s="4"/>
      <c r="R8" s="20"/>
      <c r="S8" s="20"/>
      <c r="T8" s="20"/>
      <c r="U8" s="1"/>
      <c r="V8" s="19"/>
      <c r="W8" s="20"/>
      <c r="X8" s="37">
        <f t="shared" ref="X8:X71" si="0">SUM(B8:W8)</f>
        <v>30</v>
      </c>
      <c r="Y8" s="24">
        <f t="shared" ref="Y8:Y71" si="1">X8/1000</f>
        <v>0.03</v>
      </c>
      <c r="Z8" s="38">
        <f>Y8*Z6</f>
        <v>0.03</v>
      </c>
    </row>
    <row r="9" spans="1:26">
      <c r="A9" s="53" t="s">
        <v>3</v>
      </c>
      <c r="B9" s="18">
        <v>5</v>
      </c>
      <c r="C9" s="19">
        <v>5</v>
      </c>
      <c r="D9" s="19"/>
      <c r="E9" s="19"/>
      <c r="F9" s="19"/>
      <c r="G9" s="1"/>
      <c r="H9" s="1"/>
      <c r="I9" s="19"/>
      <c r="J9" s="1"/>
      <c r="K9" s="7"/>
      <c r="L9" s="7"/>
      <c r="M9" s="7"/>
      <c r="N9" s="20"/>
      <c r="O9" s="20"/>
      <c r="P9" s="4"/>
      <c r="Q9" s="4"/>
      <c r="R9" s="20"/>
      <c r="S9" s="20"/>
      <c r="T9" s="20"/>
      <c r="U9" s="1"/>
      <c r="V9" s="19"/>
      <c r="W9" s="20"/>
      <c r="X9" s="37">
        <f t="shared" si="0"/>
        <v>10</v>
      </c>
      <c r="Y9" s="24">
        <f t="shared" si="1"/>
        <v>0.01</v>
      </c>
      <c r="Z9" s="38">
        <f>Y9*Z6</f>
        <v>0.01</v>
      </c>
    </row>
    <row r="10" spans="1:26">
      <c r="A10" s="53" t="s">
        <v>7</v>
      </c>
      <c r="B10" s="18"/>
      <c r="C10" s="19"/>
      <c r="D10" s="19"/>
      <c r="E10" s="19"/>
      <c r="F10" s="19"/>
      <c r="G10" s="1"/>
      <c r="H10" s="1"/>
      <c r="I10" s="19"/>
      <c r="J10" s="1">
        <v>3</v>
      </c>
      <c r="K10" s="7">
        <v>2</v>
      </c>
      <c r="L10" s="7">
        <v>7</v>
      </c>
      <c r="M10" s="7"/>
      <c r="N10" s="20"/>
      <c r="O10" s="20"/>
      <c r="P10" s="4"/>
      <c r="Q10" s="4"/>
      <c r="R10" s="20"/>
      <c r="S10" s="20"/>
      <c r="T10" s="20"/>
      <c r="U10" s="1"/>
      <c r="V10" s="19"/>
      <c r="W10" s="20"/>
      <c r="X10" s="37">
        <f t="shared" si="0"/>
        <v>12</v>
      </c>
      <c r="Y10" s="24">
        <f t="shared" si="1"/>
        <v>1.2E-2</v>
      </c>
      <c r="Z10" s="38">
        <f>Y10*Z6</f>
        <v>1.2E-2</v>
      </c>
    </row>
    <row r="11" spans="1:26">
      <c r="A11" s="53" t="s">
        <v>1</v>
      </c>
      <c r="B11" s="18">
        <v>100</v>
      </c>
      <c r="C11" s="19"/>
      <c r="D11" s="19"/>
      <c r="E11" s="19"/>
      <c r="F11" s="19"/>
      <c r="G11" s="1"/>
      <c r="H11" s="1"/>
      <c r="I11" s="19"/>
      <c r="J11" s="1"/>
      <c r="K11" s="7"/>
      <c r="L11" s="7"/>
      <c r="M11" s="7"/>
      <c r="N11" s="20"/>
      <c r="O11" s="20"/>
      <c r="P11" s="4"/>
      <c r="Q11" s="4"/>
      <c r="R11" s="20"/>
      <c r="S11" s="20"/>
      <c r="T11" s="20"/>
      <c r="U11" s="1"/>
      <c r="V11" s="19"/>
      <c r="W11" s="20"/>
      <c r="X11" s="37">
        <f t="shared" si="0"/>
        <v>100</v>
      </c>
      <c r="Y11" s="24">
        <f t="shared" si="1"/>
        <v>0.1</v>
      </c>
      <c r="Z11" s="38">
        <f>Y11*Z6</f>
        <v>0.1</v>
      </c>
    </row>
    <row r="12" spans="1:26">
      <c r="A12" s="53" t="s">
        <v>2</v>
      </c>
      <c r="B12" s="18">
        <v>6</v>
      </c>
      <c r="C12" s="19"/>
      <c r="D12" s="19"/>
      <c r="E12" s="19"/>
      <c r="F12" s="19">
        <v>7</v>
      </c>
      <c r="G12" s="1"/>
      <c r="H12" s="1"/>
      <c r="I12" s="19"/>
      <c r="J12" s="1">
        <v>0.25</v>
      </c>
      <c r="K12" s="7"/>
      <c r="L12" s="7"/>
      <c r="M12" s="7">
        <v>7</v>
      </c>
      <c r="N12" s="20"/>
      <c r="O12" s="20"/>
      <c r="P12" s="4"/>
      <c r="Q12" s="4"/>
      <c r="R12" s="20"/>
      <c r="S12" s="20"/>
      <c r="T12" s="20"/>
      <c r="U12" s="1"/>
      <c r="V12" s="19"/>
      <c r="W12" s="20"/>
      <c r="X12" s="37">
        <f t="shared" si="0"/>
        <v>20.25</v>
      </c>
      <c r="Y12" s="24">
        <f t="shared" si="1"/>
        <v>2.0250000000000001E-2</v>
      </c>
      <c r="Z12" s="38">
        <f>Y12*Z6</f>
        <v>2.0250000000000001E-2</v>
      </c>
    </row>
    <row r="13" spans="1:26">
      <c r="A13" s="53" t="s">
        <v>10</v>
      </c>
      <c r="B13" s="18">
        <v>0.6</v>
      </c>
      <c r="C13" s="19"/>
      <c r="D13" s="19"/>
      <c r="E13" s="19"/>
      <c r="F13" s="19"/>
      <c r="G13" s="1"/>
      <c r="H13" s="1"/>
      <c r="I13" s="19"/>
      <c r="J13" s="1">
        <v>0.13</v>
      </c>
      <c r="K13" s="7">
        <v>0.3</v>
      </c>
      <c r="L13" s="7">
        <v>0.8</v>
      </c>
      <c r="M13" s="7"/>
      <c r="N13" s="20"/>
      <c r="O13" s="20"/>
      <c r="P13" s="4"/>
      <c r="Q13" s="4"/>
      <c r="R13" s="20"/>
      <c r="S13" s="20"/>
      <c r="T13" s="20"/>
      <c r="U13" s="1"/>
      <c r="V13" s="19"/>
      <c r="W13" s="20"/>
      <c r="X13" s="37">
        <f t="shared" si="0"/>
        <v>1.83</v>
      </c>
      <c r="Y13" s="24">
        <f t="shared" si="1"/>
        <v>1.83E-3</v>
      </c>
      <c r="Z13" s="38">
        <f>Y13*Z6</f>
        <v>1.83E-3</v>
      </c>
    </row>
    <row r="14" spans="1:26">
      <c r="A14" s="53" t="s">
        <v>87</v>
      </c>
      <c r="B14" s="18"/>
      <c r="C14" s="19"/>
      <c r="D14" s="19"/>
      <c r="E14" s="19"/>
      <c r="F14" s="19"/>
      <c r="G14" s="1"/>
      <c r="H14" s="1"/>
      <c r="I14" s="19"/>
      <c r="J14" s="1"/>
      <c r="K14" s="7"/>
      <c r="L14" s="7"/>
      <c r="M14" s="7"/>
      <c r="N14" s="20"/>
      <c r="O14" s="20"/>
      <c r="P14" s="4"/>
      <c r="Q14" s="4"/>
      <c r="R14" s="20"/>
      <c r="S14" s="20"/>
      <c r="T14" s="20"/>
      <c r="U14" s="1"/>
      <c r="V14" s="19"/>
      <c r="W14" s="20"/>
      <c r="X14" s="37">
        <f t="shared" si="0"/>
        <v>0</v>
      </c>
      <c r="Y14" s="24">
        <f t="shared" si="1"/>
        <v>0</v>
      </c>
      <c r="Z14" s="38">
        <f>Y14*Z6</f>
        <v>0</v>
      </c>
    </row>
    <row r="15" spans="1:26">
      <c r="A15" s="53" t="s">
        <v>88</v>
      </c>
      <c r="B15" s="18"/>
      <c r="C15" s="19"/>
      <c r="D15" s="19"/>
      <c r="E15" s="19"/>
      <c r="F15" s="19">
        <v>1</v>
      </c>
      <c r="G15" s="1"/>
      <c r="H15" s="1"/>
      <c r="I15" s="19"/>
      <c r="J15" s="1"/>
      <c r="K15" s="7"/>
      <c r="L15" s="7"/>
      <c r="M15" s="7"/>
      <c r="N15" s="20"/>
      <c r="O15" s="20"/>
      <c r="P15" s="4"/>
      <c r="Q15" s="4"/>
      <c r="R15" s="20"/>
      <c r="S15" s="20"/>
      <c r="T15" s="20"/>
      <c r="U15" s="1"/>
      <c r="V15" s="19"/>
      <c r="W15" s="20"/>
      <c r="X15" s="37">
        <f t="shared" si="0"/>
        <v>1</v>
      </c>
      <c r="Y15" s="24">
        <f t="shared" si="1"/>
        <v>1E-3</v>
      </c>
      <c r="Z15" s="38">
        <f>Y15*Z6</f>
        <v>1E-3</v>
      </c>
    </row>
    <row r="16" spans="1:26">
      <c r="A16" s="53" t="s">
        <v>5</v>
      </c>
      <c r="B16" s="18"/>
      <c r="C16" s="19"/>
      <c r="D16" s="19"/>
      <c r="E16" s="19"/>
      <c r="F16" s="19"/>
      <c r="G16" s="1"/>
      <c r="H16" s="1"/>
      <c r="I16" s="19"/>
      <c r="J16" s="1"/>
      <c r="K16" s="7"/>
      <c r="L16" s="7"/>
      <c r="M16" s="7"/>
      <c r="N16" s="20"/>
      <c r="O16" s="20"/>
      <c r="P16" s="4"/>
      <c r="Q16" s="4"/>
      <c r="R16" s="20"/>
      <c r="S16" s="20"/>
      <c r="T16" s="20"/>
      <c r="U16" s="1"/>
      <c r="V16" s="19"/>
      <c r="W16" s="20"/>
      <c r="X16" s="37">
        <f t="shared" si="0"/>
        <v>0</v>
      </c>
      <c r="Y16" s="24">
        <f t="shared" si="1"/>
        <v>0</v>
      </c>
      <c r="Z16" s="38">
        <f>Y16*Z6</f>
        <v>0</v>
      </c>
    </row>
    <row r="17" spans="1:26">
      <c r="A17" s="53" t="s">
        <v>89</v>
      </c>
      <c r="B17" s="18"/>
      <c r="C17" s="19"/>
      <c r="D17" s="19"/>
      <c r="E17" s="19"/>
      <c r="F17" s="19"/>
      <c r="G17" s="1"/>
      <c r="H17" s="1"/>
      <c r="I17" s="19"/>
      <c r="J17" s="1"/>
      <c r="K17" s="7"/>
      <c r="L17" s="7"/>
      <c r="M17" s="7"/>
      <c r="N17" s="20"/>
      <c r="O17" s="20"/>
      <c r="P17" s="4"/>
      <c r="Q17" s="4"/>
      <c r="R17" s="20"/>
      <c r="S17" s="20"/>
      <c r="T17" s="20"/>
      <c r="U17" s="1"/>
      <c r="V17" s="19"/>
      <c r="W17" s="20"/>
      <c r="X17" s="37">
        <f t="shared" si="0"/>
        <v>0</v>
      </c>
      <c r="Y17" s="24">
        <f>X17</f>
        <v>0</v>
      </c>
      <c r="Z17" s="38">
        <f>Y17*Z6</f>
        <v>0</v>
      </c>
    </row>
    <row r="18" spans="1:26">
      <c r="A18" s="53" t="s">
        <v>90</v>
      </c>
      <c r="B18" s="18"/>
      <c r="C18" s="19"/>
      <c r="D18" s="19"/>
      <c r="E18" s="19"/>
      <c r="F18" s="19"/>
      <c r="G18" s="1"/>
      <c r="H18" s="1"/>
      <c r="I18" s="19"/>
      <c r="J18" s="1"/>
      <c r="K18" s="7"/>
      <c r="L18" s="7"/>
      <c r="M18" s="7"/>
      <c r="N18" s="20"/>
      <c r="O18" s="20"/>
      <c r="P18" s="4"/>
      <c r="Q18" s="4"/>
      <c r="R18" s="20"/>
      <c r="S18" s="20"/>
      <c r="T18" s="20"/>
      <c r="U18" s="1"/>
      <c r="V18" s="19"/>
      <c r="W18" s="20"/>
      <c r="X18" s="37">
        <f t="shared" si="0"/>
        <v>0</v>
      </c>
      <c r="Y18" s="24">
        <f t="shared" si="1"/>
        <v>0</v>
      </c>
      <c r="Z18" s="38">
        <f>Y18*Z6</f>
        <v>0</v>
      </c>
    </row>
    <row r="19" spans="1:26">
      <c r="A19" s="53" t="s">
        <v>91</v>
      </c>
      <c r="B19" s="21"/>
      <c r="C19" s="22"/>
      <c r="D19" s="22"/>
      <c r="E19" s="22"/>
      <c r="F19" s="22"/>
      <c r="G19" s="1"/>
      <c r="H19" s="1"/>
      <c r="I19" s="22"/>
      <c r="J19" s="1"/>
      <c r="K19" s="7"/>
      <c r="L19" s="7"/>
      <c r="M19" s="7"/>
      <c r="N19" s="20"/>
      <c r="O19" s="20"/>
      <c r="P19" s="4"/>
      <c r="Q19" s="4"/>
      <c r="R19" s="20"/>
      <c r="S19" s="20"/>
      <c r="T19" s="20"/>
      <c r="U19" s="1"/>
      <c r="V19" s="22"/>
      <c r="W19" s="20"/>
      <c r="X19" s="37">
        <f t="shared" si="0"/>
        <v>0</v>
      </c>
      <c r="Y19" s="24">
        <f t="shared" si="1"/>
        <v>0</v>
      </c>
      <c r="Z19" s="38">
        <f>Y19*Z6</f>
        <v>0</v>
      </c>
    </row>
    <row r="20" spans="1:26">
      <c r="A20" s="53" t="s">
        <v>12</v>
      </c>
      <c r="B20" s="21"/>
      <c r="C20" s="22"/>
      <c r="D20" s="22"/>
      <c r="E20" s="22"/>
      <c r="F20" s="22"/>
      <c r="G20" s="1"/>
      <c r="H20" s="1"/>
      <c r="I20" s="22"/>
      <c r="J20" s="1"/>
      <c r="K20" s="7"/>
      <c r="L20" s="7"/>
      <c r="M20" s="7"/>
      <c r="N20" s="20"/>
      <c r="O20" s="20"/>
      <c r="P20" s="4"/>
      <c r="Q20" s="4"/>
      <c r="R20" s="20"/>
      <c r="S20" s="20"/>
      <c r="T20" s="20"/>
      <c r="U20" s="1"/>
      <c r="V20" s="22"/>
      <c r="W20" s="20"/>
      <c r="X20" s="37">
        <f t="shared" si="0"/>
        <v>0</v>
      </c>
      <c r="Y20" s="24">
        <f t="shared" si="1"/>
        <v>0</v>
      </c>
      <c r="Z20" s="38">
        <f>Y20*Z6</f>
        <v>0</v>
      </c>
    </row>
    <row r="21" spans="1:26">
      <c r="A21" s="53" t="s">
        <v>92</v>
      </c>
      <c r="B21" s="7"/>
      <c r="C21" s="7"/>
      <c r="D21" s="7"/>
      <c r="E21" s="7"/>
      <c r="F21" s="7"/>
      <c r="G21" s="1"/>
      <c r="H21" s="1"/>
      <c r="I21" s="7"/>
      <c r="J21" s="1"/>
      <c r="K21" s="7"/>
      <c r="L21" s="7"/>
      <c r="M21" s="7"/>
      <c r="N21" s="20"/>
      <c r="O21" s="20"/>
      <c r="P21" s="4"/>
      <c r="Q21" s="4"/>
      <c r="R21" s="20"/>
      <c r="S21" s="20"/>
      <c r="T21" s="20"/>
      <c r="U21" s="1"/>
      <c r="V21" s="7"/>
      <c r="W21" s="20"/>
      <c r="X21" s="37">
        <f t="shared" si="0"/>
        <v>0</v>
      </c>
      <c r="Y21" s="24">
        <f t="shared" si="1"/>
        <v>0</v>
      </c>
      <c r="Z21" s="38">
        <f>Y21*Z6</f>
        <v>0</v>
      </c>
    </row>
    <row r="22" spans="1:26">
      <c r="A22" s="53" t="s">
        <v>14</v>
      </c>
      <c r="B22" s="2"/>
      <c r="C22" s="2"/>
      <c r="D22" s="2"/>
      <c r="E22" s="2"/>
      <c r="F22" s="2"/>
      <c r="G22" s="1"/>
      <c r="H22" s="1"/>
      <c r="I22" s="2"/>
      <c r="J22" s="1"/>
      <c r="K22" s="7"/>
      <c r="L22" s="7"/>
      <c r="M22" s="7"/>
      <c r="N22" s="20"/>
      <c r="O22" s="20"/>
      <c r="P22" s="4"/>
      <c r="Q22" s="4"/>
      <c r="R22" s="20"/>
      <c r="S22" s="20"/>
      <c r="T22" s="20"/>
      <c r="U22" s="1"/>
      <c r="V22" s="2"/>
      <c r="W22" s="20"/>
      <c r="X22" s="37">
        <f t="shared" si="0"/>
        <v>0</v>
      </c>
      <c r="Y22" s="24">
        <f t="shared" si="1"/>
        <v>0</v>
      </c>
      <c r="Z22" s="38">
        <f>Y22*Z6</f>
        <v>0</v>
      </c>
    </row>
    <row r="23" spans="1:26">
      <c r="A23" s="7" t="s">
        <v>8</v>
      </c>
      <c r="B23" s="7"/>
      <c r="C23" s="7"/>
      <c r="D23" s="7"/>
      <c r="E23" s="7"/>
      <c r="F23" s="7"/>
      <c r="G23" s="1"/>
      <c r="H23" s="1"/>
      <c r="I23" s="7"/>
      <c r="J23" s="1"/>
      <c r="K23" s="7"/>
      <c r="L23" s="7"/>
      <c r="M23" s="7"/>
      <c r="N23" s="20"/>
      <c r="O23" s="20"/>
      <c r="P23" s="4"/>
      <c r="Q23" s="4"/>
      <c r="R23" s="20"/>
      <c r="S23" s="20"/>
      <c r="T23" s="20"/>
      <c r="U23" s="1"/>
      <c r="V23" s="7"/>
      <c r="W23" s="20"/>
      <c r="X23" s="37">
        <f t="shared" si="0"/>
        <v>0</v>
      </c>
      <c r="Y23" s="24">
        <f t="shared" si="1"/>
        <v>0</v>
      </c>
      <c r="Z23" s="38">
        <f>Y23*Z6</f>
        <v>0</v>
      </c>
    </row>
    <row r="24" spans="1:26">
      <c r="A24" s="7" t="s">
        <v>93</v>
      </c>
      <c r="B24" s="7"/>
      <c r="C24" s="7"/>
      <c r="D24" s="7"/>
      <c r="E24" s="7"/>
      <c r="F24" s="7"/>
      <c r="G24" s="1"/>
      <c r="H24" s="1"/>
      <c r="I24" s="7"/>
      <c r="J24" s="1"/>
      <c r="K24" s="7"/>
      <c r="L24" s="7"/>
      <c r="M24" s="7"/>
      <c r="N24" s="20"/>
      <c r="O24" s="20"/>
      <c r="P24" s="4"/>
      <c r="Q24" s="4"/>
      <c r="R24" s="20"/>
      <c r="S24" s="20"/>
      <c r="T24" s="20"/>
      <c r="U24" s="1"/>
      <c r="V24" s="7"/>
      <c r="W24" s="20"/>
      <c r="X24" s="37">
        <f t="shared" si="0"/>
        <v>0</v>
      </c>
      <c r="Y24" s="24">
        <f t="shared" si="1"/>
        <v>0</v>
      </c>
      <c r="Z24" s="38">
        <f>Y24*Z6</f>
        <v>0</v>
      </c>
    </row>
    <row r="25" spans="1:26">
      <c r="A25" s="7" t="s">
        <v>31</v>
      </c>
      <c r="B25" s="7"/>
      <c r="C25" s="7"/>
      <c r="D25" s="7"/>
      <c r="E25" s="7"/>
      <c r="F25" s="7"/>
      <c r="G25" s="1"/>
      <c r="H25" s="1"/>
      <c r="I25" s="7"/>
      <c r="J25" s="1"/>
      <c r="K25" s="7">
        <v>8</v>
      </c>
      <c r="L25" s="7"/>
      <c r="M25" s="7"/>
      <c r="N25" s="20"/>
      <c r="O25" s="20"/>
      <c r="P25" s="4"/>
      <c r="Q25" s="4"/>
      <c r="R25" s="20"/>
      <c r="S25" s="20"/>
      <c r="T25" s="20"/>
      <c r="U25" s="1"/>
      <c r="V25" s="7"/>
      <c r="W25" s="20"/>
      <c r="X25" s="37">
        <f t="shared" si="0"/>
        <v>8</v>
      </c>
      <c r="Y25" s="24">
        <f t="shared" si="1"/>
        <v>8.0000000000000002E-3</v>
      </c>
      <c r="Z25" s="38">
        <f>Y25*Z6</f>
        <v>8.0000000000000002E-3</v>
      </c>
    </row>
    <row r="26" spans="1:26">
      <c r="A26" s="7" t="s">
        <v>32</v>
      </c>
      <c r="B26" s="7"/>
      <c r="C26" s="7"/>
      <c r="D26" s="7"/>
      <c r="E26" s="7"/>
      <c r="F26" s="7"/>
      <c r="G26" s="1"/>
      <c r="H26" s="1"/>
      <c r="I26" s="7"/>
      <c r="J26" s="1"/>
      <c r="K26" s="7"/>
      <c r="L26" s="7"/>
      <c r="M26" s="7"/>
      <c r="N26" s="20"/>
      <c r="O26" s="20"/>
      <c r="P26" s="4"/>
      <c r="Q26" s="4"/>
      <c r="R26" s="20"/>
      <c r="S26" s="20"/>
      <c r="T26" s="20"/>
      <c r="U26" s="1"/>
      <c r="V26" s="7"/>
      <c r="W26" s="20"/>
      <c r="X26" s="37">
        <f t="shared" si="0"/>
        <v>0</v>
      </c>
      <c r="Y26" s="24">
        <f t="shared" si="1"/>
        <v>0</v>
      </c>
      <c r="Z26" s="38">
        <f>Y26*Z6</f>
        <v>0</v>
      </c>
    </row>
    <row r="27" spans="1:26">
      <c r="A27" s="7" t="s">
        <v>33</v>
      </c>
      <c r="B27" s="7">
        <v>25</v>
      </c>
      <c r="C27" s="7"/>
      <c r="D27" s="7"/>
      <c r="E27" s="7"/>
      <c r="F27" s="7"/>
      <c r="G27" s="1"/>
      <c r="H27" s="1"/>
      <c r="I27" s="7"/>
      <c r="J27" s="1"/>
      <c r="K27" s="7"/>
      <c r="L27" s="7"/>
      <c r="M27" s="7"/>
      <c r="N27" s="20"/>
      <c r="O27" s="20"/>
      <c r="P27" s="4"/>
      <c r="Q27" s="4"/>
      <c r="R27" s="20"/>
      <c r="S27" s="20"/>
      <c r="T27" s="20"/>
      <c r="U27" s="1"/>
      <c r="V27" s="7"/>
      <c r="W27" s="20"/>
      <c r="X27" s="37">
        <f t="shared" si="0"/>
        <v>25</v>
      </c>
      <c r="Y27" s="24">
        <f t="shared" si="1"/>
        <v>2.5000000000000001E-2</v>
      </c>
      <c r="Z27" s="38">
        <f>Y27*Z6</f>
        <v>2.5000000000000001E-2</v>
      </c>
    </row>
    <row r="28" spans="1:26">
      <c r="A28" s="7" t="s">
        <v>34</v>
      </c>
      <c r="B28" s="7"/>
      <c r="C28" s="7"/>
      <c r="D28" s="7"/>
      <c r="E28" s="7"/>
      <c r="F28" s="7"/>
      <c r="G28" s="1"/>
      <c r="H28" s="1"/>
      <c r="I28" s="7"/>
      <c r="J28" s="1"/>
      <c r="K28" s="7"/>
      <c r="L28" s="7"/>
      <c r="M28" s="7"/>
      <c r="N28" s="20"/>
      <c r="O28" s="20"/>
      <c r="P28" s="4"/>
      <c r="Q28" s="4"/>
      <c r="R28" s="20"/>
      <c r="S28" s="20"/>
      <c r="T28" s="20"/>
      <c r="U28" s="1"/>
      <c r="V28" s="7"/>
      <c r="W28" s="20"/>
      <c r="X28" s="37">
        <f t="shared" si="0"/>
        <v>0</v>
      </c>
      <c r="Y28" s="24">
        <f t="shared" si="1"/>
        <v>0</v>
      </c>
      <c r="Z28" s="38">
        <f>Y28*Z6</f>
        <v>0</v>
      </c>
    </row>
    <row r="29" spans="1:26">
      <c r="A29" s="7" t="s">
        <v>35</v>
      </c>
      <c r="B29" s="7"/>
      <c r="C29" s="7"/>
      <c r="D29" s="7"/>
      <c r="E29" s="7"/>
      <c r="F29" s="7"/>
      <c r="G29" s="1"/>
      <c r="H29" s="1"/>
      <c r="I29" s="7"/>
      <c r="J29" s="1"/>
      <c r="K29" s="7"/>
      <c r="L29" s="7">
        <v>50</v>
      </c>
      <c r="M29" s="7"/>
      <c r="N29" s="20"/>
      <c r="O29" s="20"/>
      <c r="P29" s="4"/>
      <c r="Q29" s="4"/>
      <c r="R29" s="20"/>
      <c r="S29" s="20"/>
      <c r="T29" s="20"/>
      <c r="U29" s="1"/>
      <c r="V29" s="7"/>
      <c r="W29" s="20"/>
      <c r="X29" s="37">
        <f t="shared" si="0"/>
        <v>50</v>
      </c>
      <c r="Y29" s="24">
        <f t="shared" si="1"/>
        <v>0.05</v>
      </c>
      <c r="Z29" s="38">
        <f>Y29*Z6</f>
        <v>0.05</v>
      </c>
    </row>
    <row r="30" spans="1:26">
      <c r="A30" s="7" t="s">
        <v>36</v>
      </c>
      <c r="B30" s="7"/>
      <c r="C30" s="7"/>
      <c r="D30" s="7"/>
      <c r="E30" s="7"/>
      <c r="F30" s="7"/>
      <c r="G30" s="1"/>
      <c r="H30" s="1"/>
      <c r="I30" s="7"/>
      <c r="J30" s="1"/>
      <c r="K30" s="7"/>
      <c r="L30" s="7"/>
      <c r="M30" s="7"/>
      <c r="N30" s="20"/>
      <c r="O30" s="20"/>
      <c r="P30" s="4"/>
      <c r="Q30" s="4"/>
      <c r="R30" s="20"/>
      <c r="S30" s="20"/>
      <c r="T30" s="20"/>
      <c r="U30" s="1"/>
      <c r="V30" s="7"/>
      <c r="W30" s="20"/>
      <c r="X30" s="37">
        <f t="shared" si="0"/>
        <v>0</v>
      </c>
      <c r="Y30" s="24">
        <f t="shared" si="1"/>
        <v>0</v>
      </c>
      <c r="Z30" s="38">
        <f>Y30*Z6</f>
        <v>0</v>
      </c>
    </row>
    <row r="31" spans="1:26">
      <c r="A31" s="7" t="s">
        <v>37</v>
      </c>
      <c r="B31" s="7"/>
      <c r="C31" s="7"/>
      <c r="D31" s="7"/>
      <c r="E31" s="7"/>
      <c r="F31" s="7"/>
      <c r="G31" s="1"/>
      <c r="H31" s="1"/>
      <c r="I31" s="7"/>
      <c r="J31" s="1"/>
      <c r="K31" s="7"/>
      <c r="L31" s="7"/>
      <c r="M31" s="7"/>
      <c r="N31" s="20"/>
      <c r="O31" s="20"/>
      <c r="P31" s="4"/>
      <c r="Q31" s="4"/>
      <c r="R31" s="20"/>
      <c r="S31" s="20"/>
      <c r="T31" s="20"/>
      <c r="U31" s="1"/>
      <c r="V31" s="7"/>
      <c r="W31" s="20"/>
      <c r="X31" s="37">
        <f t="shared" si="0"/>
        <v>0</v>
      </c>
      <c r="Y31" s="24">
        <f t="shared" si="1"/>
        <v>0</v>
      </c>
      <c r="Z31" s="38">
        <f>Y31*Z6</f>
        <v>0</v>
      </c>
    </row>
    <row r="32" spans="1:26">
      <c r="A32" s="7" t="s">
        <v>38</v>
      </c>
      <c r="B32" s="7"/>
      <c r="C32" s="7"/>
      <c r="D32" s="7"/>
      <c r="E32" s="7"/>
      <c r="F32" s="7"/>
      <c r="G32" s="1"/>
      <c r="H32" s="1"/>
      <c r="I32" s="7"/>
      <c r="J32" s="1"/>
      <c r="K32" s="7"/>
      <c r="L32" s="7"/>
      <c r="M32" s="7"/>
      <c r="N32" s="20"/>
      <c r="O32" s="20"/>
      <c r="P32" s="4"/>
      <c r="Q32" s="4"/>
      <c r="R32" s="20"/>
      <c r="S32" s="20"/>
      <c r="T32" s="20"/>
      <c r="U32" s="1"/>
      <c r="V32" s="7"/>
      <c r="W32" s="20"/>
      <c r="X32" s="37">
        <f t="shared" si="0"/>
        <v>0</v>
      </c>
      <c r="Y32" s="24">
        <f t="shared" si="1"/>
        <v>0</v>
      </c>
      <c r="Z32" s="38">
        <f>Y32*Z6</f>
        <v>0</v>
      </c>
    </row>
    <row r="33" spans="1:26">
      <c r="A33" s="7" t="s">
        <v>43</v>
      </c>
      <c r="B33" s="7"/>
      <c r="C33" s="7"/>
      <c r="D33" s="7"/>
      <c r="E33" s="7"/>
      <c r="F33" s="7"/>
      <c r="G33" s="1"/>
      <c r="H33" s="1"/>
      <c r="I33" s="7"/>
      <c r="J33" s="1"/>
      <c r="K33" s="7"/>
      <c r="L33" s="7"/>
      <c r="M33" s="7"/>
      <c r="N33" s="20"/>
      <c r="O33" s="20"/>
      <c r="P33" s="4"/>
      <c r="Q33" s="4"/>
      <c r="R33" s="20"/>
      <c r="S33" s="20"/>
      <c r="T33" s="20"/>
      <c r="U33" s="1"/>
      <c r="V33" s="7"/>
      <c r="W33" s="20"/>
      <c r="X33" s="37">
        <f t="shared" si="0"/>
        <v>0</v>
      </c>
      <c r="Y33" s="24">
        <f t="shared" si="1"/>
        <v>0</v>
      </c>
      <c r="Z33" s="38">
        <f>Y33*Z6</f>
        <v>0</v>
      </c>
    </row>
    <row r="34" spans="1:26">
      <c r="A34" s="7" t="s">
        <v>94</v>
      </c>
      <c r="B34" s="7"/>
      <c r="C34" s="7"/>
      <c r="D34" s="7"/>
      <c r="E34" s="7"/>
      <c r="F34" s="7"/>
      <c r="G34" s="1"/>
      <c r="H34" s="1"/>
      <c r="I34" s="7"/>
      <c r="J34" s="1"/>
      <c r="K34" s="7"/>
      <c r="L34" s="7">
        <v>96</v>
      </c>
      <c r="M34" s="7"/>
      <c r="N34" s="20"/>
      <c r="O34" s="20"/>
      <c r="P34" s="4"/>
      <c r="Q34" s="4"/>
      <c r="R34" s="20"/>
      <c r="S34" s="20"/>
      <c r="T34" s="20"/>
      <c r="U34" s="1"/>
      <c r="V34" s="7"/>
      <c r="W34" s="20"/>
      <c r="X34" s="37">
        <f t="shared" si="0"/>
        <v>96</v>
      </c>
      <c r="Y34" s="24">
        <f t="shared" si="1"/>
        <v>9.6000000000000002E-2</v>
      </c>
      <c r="Z34" s="40">
        <f>Y34*Z6</f>
        <v>9.6000000000000002E-2</v>
      </c>
    </row>
    <row r="35" spans="1:26">
      <c r="A35" s="7" t="s">
        <v>95</v>
      </c>
      <c r="B35" s="7"/>
      <c r="C35" s="7"/>
      <c r="D35" s="7"/>
      <c r="E35" s="7"/>
      <c r="F35" s="7"/>
      <c r="G35" s="1"/>
      <c r="H35" s="1"/>
      <c r="I35" s="7"/>
      <c r="J35" s="1"/>
      <c r="K35" s="7"/>
      <c r="L35" s="7"/>
      <c r="M35" s="7"/>
      <c r="N35" s="20"/>
      <c r="O35" s="20"/>
      <c r="P35" s="4"/>
      <c r="Q35" s="4"/>
      <c r="R35" s="20"/>
      <c r="S35" s="20"/>
      <c r="T35" s="20"/>
      <c r="U35" s="1"/>
      <c r="V35" s="7"/>
      <c r="W35" s="20"/>
      <c r="X35" s="37">
        <f t="shared" si="0"/>
        <v>0</v>
      </c>
      <c r="Y35" s="24">
        <f t="shared" si="1"/>
        <v>0</v>
      </c>
      <c r="Z35" s="38">
        <f>Y35*Z6</f>
        <v>0</v>
      </c>
    </row>
    <row r="36" spans="1:26">
      <c r="A36" s="7" t="s">
        <v>39</v>
      </c>
      <c r="B36" s="7"/>
      <c r="C36" s="7"/>
      <c r="D36" s="7"/>
      <c r="E36" s="7"/>
      <c r="F36" s="7"/>
      <c r="G36" s="1"/>
      <c r="H36" s="1"/>
      <c r="I36" s="7"/>
      <c r="J36" s="1"/>
      <c r="K36" s="7"/>
      <c r="L36" s="7"/>
      <c r="M36" s="7"/>
      <c r="N36" s="20"/>
      <c r="O36" s="20"/>
      <c r="P36" s="4"/>
      <c r="Q36" s="4"/>
      <c r="R36" s="20"/>
      <c r="S36" s="20"/>
      <c r="T36" s="20"/>
      <c r="U36" s="1"/>
      <c r="V36" s="7"/>
      <c r="W36" s="20"/>
      <c r="X36" s="37">
        <f t="shared" si="0"/>
        <v>0</v>
      </c>
      <c r="Y36" s="24">
        <f t="shared" si="1"/>
        <v>0</v>
      </c>
      <c r="Z36" s="38">
        <f>Y36*Z6</f>
        <v>0</v>
      </c>
    </row>
    <row r="37" spans="1:26">
      <c r="A37" s="7" t="s">
        <v>85</v>
      </c>
      <c r="B37" s="7"/>
      <c r="C37" s="7"/>
      <c r="D37" s="7"/>
      <c r="E37" s="7"/>
      <c r="F37" s="7"/>
      <c r="G37" s="1"/>
      <c r="H37" s="1"/>
      <c r="I37" s="7"/>
      <c r="J37" s="1"/>
      <c r="K37" s="7"/>
      <c r="L37" s="7"/>
      <c r="M37" s="7"/>
      <c r="N37" s="20"/>
      <c r="O37" s="20"/>
      <c r="P37" s="4"/>
      <c r="Q37" s="4"/>
      <c r="R37" s="20"/>
      <c r="S37" s="20"/>
      <c r="T37" s="20"/>
      <c r="U37" s="1"/>
      <c r="V37" s="7"/>
      <c r="W37" s="20"/>
      <c r="X37" s="37">
        <f t="shared" si="0"/>
        <v>0</v>
      </c>
      <c r="Y37" s="24">
        <f t="shared" si="1"/>
        <v>0</v>
      </c>
      <c r="Z37" s="38">
        <f>Y37*Z6</f>
        <v>0</v>
      </c>
    </row>
    <row r="38" spans="1:26">
      <c r="A38" s="7" t="s">
        <v>96</v>
      </c>
      <c r="B38" s="7"/>
      <c r="C38" s="7"/>
      <c r="D38" s="7"/>
      <c r="E38" s="7"/>
      <c r="F38" s="7"/>
      <c r="G38" s="1"/>
      <c r="H38" s="1"/>
      <c r="I38" s="7"/>
      <c r="J38" s="1"/>
      <c r="K38" s="7"/>
      <c r="L38" s="7"/>
      <c r="M38" s="7"/>
      <c r="N38" s="20"/>
      <c r="O38" s="20"/>
      <c r="P38" s="4"/>
      <c r="Q38" s="4"/>
      <c r="R38" s="20"/>
      <c r="S38" s="20"/>
      <c r="T38" s="20"/>
      <c r="U38" s="1"/>
      <c r="V38" s="7"/>
      <c r="W38" s="20"/>
      <c r="X38" s="37">
        <f t="shared" si="0"/>
        <v>0</v>
      </c>
      <c r="Y38" s="24">
        <f t="shared" si="1"/>
        <v>0</v>
      </c>
      <c r="Z38" s="38">
        <f>Y38*Z6</f>
        <v>0</v>
      </c>
    </row>
    <row r="39" spans="1:26">
      <c r="A39" s="7" t="s">
        <v>41</v>
      </c>
      <c r="B39" s="7"/>
      <c r="C39" s="7"/>
      <c r="D39" s="7"/>
      <c r="E39" s="7"/>
      <c r="F39" s="7"/>
      <c r="G39" s="1"/>
      <c r="H39" s="1"/>
      <c r="I39" s="7"/>
      <c r="J39" s="1"/>
      <c r="K39" s="7"/>
      <c r="L39" s="7"/>
      <c r="M39" s="7"/>
      <c r="N39" s="20"/>
      <c r="O39" s="20"/>
      <c r="P39" s="4"/>
      <c r="Q39" s="4"/>
      <c r="R39" s="20"/>
      <c r="S39" s="20"/>
      <c r="T39" s="20"/>
      <c r="U39" s="1"/>
      <c r="V39" s="7"/>
      <c r="W39" s="20"/>
      <c r="X39" s="37">
        <f t="shared" si="0"/>
        <v>0</v>
      </c>
      <c r="Y39" s="24">
        <f t="shared" si="1"/>
        <v>0</v>
      </c>
      <c r="Z39" s="38">
        <f>Y39*Z6</f>
        <v>0</v>
      </c>
    </row>
    <row r="40" spans="1:26">
      <c r="A40" s="7" t="s">
        <v>125</v>
      </c>
      <c r="B40" s="7"/>
      <c r="C40" s="7"/>
      <c r="D40" s="7"/>
      <c r="E40" s="7"/>
      <c r="F40" s="7"/>
      <c r="G40" s="1"/>
      <c r="H40" s="1"/>
      <c r="I40" s="7"/>
      <c r="J40" s="1"/>
      <c r="K40" s="7"/>
      <c r="L40" s="7"/>
      <c r="M40" s="7"/>
      <c r="N40" s="20"/>
      <c r="O40" s="20"/>
      <c r="P40" s="4"/>
      <c r="Q40" s="4"/>
      <c r="R40" s="20"/>
      <c r="S40" s="20"/>
      <c r="T40" s="20"/>
      <c r="U40" s="1"/>
      <c r="V40" s="7"/>
      <c r="W40" s="20"/>
      <c r="X40" s="37">
        <f t="shared" si="0"/>
        <v>0</v>
      </c>
      <c r="Y40" s="24">
        <f t="shared" si="1"/>
        <v>0</v>
      </c>
      <c r="Z40" s="38">
        <f>Y40*Z6</f>
        <v>0</v>
      </c>
    </row>
    <row r="41" spans="1:26">
      <c r="A41" s="7" t="s">
        <v>11</v>
      </c>
      <c r="B41" s="7"/>
      <c r="C41" s="7">
        <v>15.5</v>
      </c>
      <c r="D41" s="7"/>
      <c r="E41" s="7"/>
      <c r="F41" s="7"/>
      <c r="G41" s="1"/>
      <c r="H41" s="1"/>
      <c r="I41" s="7"/>
      <c r="J41" s="1"/>
      <c r="K41" s="7"/>
      <c r="L41" s="7"/>
      <c r="M41" s="7"/>
      <c r="N41" s="20"/>
      <c r="O41" s="20"/>
      <c r="P41" s="4"/>
      <c r="Q41" s="4"/>
      <c r="R41" s="20"/>
      <c r="S41" s="20"/>
      <c r="T41" s="20"/>
      <c r="U41" s="1"/>
      <c r="V41" s="7"/>
      <c r="W41" s="20"/>
      <c r="X41" s="37">
        <f t="shared" si="0"/>
        <v>15.5</v>
      </c>
      <c r="Y41" s="24">
        <f t="shared" si="1"/>
        <v>1.55E-2</v>
      </c>
      <c r="Z41" s="38">
        <f>Y41*Z6</f>
        <v>1.55E-2</v>
      </c>
    </row>
    <row r="42" spans="1:26">
      <c r="A42" s="7" t="s">
        <v>40</v>
      </c>
      <c r="B42" s="7"/>
      <c r="C42" s="7"/>
      <c r="D42" s="7"/>
      <c r="E42" s="7"/>
      <c r="F42" s="7"/>
      <c r="G42" s="1"/>
      <c r="H42" s="1"/>
      <c r="I42" s="7"/>
      <c r="J42" s="1"/>
      <c r="K42" s="7"/>
      <c r="L42" s="7"/>
      <c r="M42" s="7"/>
      <c r="N42" s="20"/>
      <c r="O42" s="20"/>
      <c r="P42" s="4"/>
      <c r="Q42" s="4"/>
      <c r="R42" s="20"/>
      <c r="S42" s="20"/>
      <c r="T42" s="20"/>
      <c r="U42" s="1"/>
      <c r="V42" s="7"/>
      <c r="W42" s="20"/>
      <c r="X42" s="37">
        <f t="shared" si="0"/>
        <v>0</v>
      </c>
      <c r="Y42" s="24">
        <f t="shared" si="1"/>
        <v>0</v>
      </c>
      <c r="Z42" s="38">
        <f>Y42*Z6</f>
        <v>0</v>
      </c>
    </row>
    <row r="43" spans="1:26">
      <c r="A43" s="7" t="s">
        <v>42</v>
      </c>
      <c r="B43" s="7"/>
      <c r="C43" s="7"/>
      <c r="D43" s="7"/>
      <c r="E43" s="7"/>
      <c r="F43" s="7"/>
      <c r="G43" s="1"/>
      <c r="H43" s="1"/>
      <c r="I43" s="7"/>
      <c r="J43" s="1"/>
      <c r="K43" s="7"/>
      <c r="L43" s="7"/>
      <c r="M43" s="7"/>
      <c r="N43" s="20"/>
      <c r="O43" s="20"/>
      <c r="P43" s="4"/>
      <c r="Q43" s="4"/>
      <c r="R43" s="20"/>
      <c r="S43" s="20"/>
      <c r="T43" s="20"/>
      <c r="U43" s="1"/>
      <c r="V43" s="7"/>
      <c r="W43" s="20"/>
      <c r="X43" s="37">
        <f t="shared" si="0"/>
        <v>0</v>
      </c>
      <c r="Y43" s="24">
        <f t="shared" si="1"/>
        <v>0</v>
      </c>
      <c r="Z43" s="38">
        <f>Y43*Z6</f>
        <v>0</v>
      </c>
    </row>
    <row r="44" spans="1:26">
      <c r="A44" s="7" t="s">
        <v>97</v>
      </c>
      <c r="B44" s="7"/>
      <c r="C44" s="7"/>
      <c r="D44" s="7"/>
      <c r="E44" s="7"/>
      <c r="F44" s="7"/>
      <c r="G44" s="1"/>
      <c r="H44" s="1"/>
      <c r="I44" s="7"/>
      <c r="J44" s="1"/>
      <c r="K44" s="7"/>
      <c r="L44" s="7"/>
      <c r="M44" s="7"/>
      <c r="N44" s="20"/>
      <c r="O44" s="20"/>
      <c r="P44" s="4"/>
      <c r="Q44" s="4"/>
      <c r="R44" s="20"/>
      <c r="S44" s="20"/>
      <c r="T44" s="20"/>
      <c r="U44" s="1"/>
      <c r="V44" s="7"/>
      <c r="W44" s="20"/>
      <c r="X44" s="37">
        <f t="shared" si="0"/>
        <v>0</v>
      </c>
      <c r="Y44" s="24">
        <f t="shared" si="1"/>
        <v>0</v>
      </c>
      <c r="Z44" s="38">
        <f>Y44*Z6</f>
        <v>0</v>
      </c>
    </row>
    <row r="45" spans="1:26">
      <c r="A45" s="7" t="s">
        <v>98</v>
      </c>
      <c r="B45" s="7"/>
      <c r="C45" s="7"/>
      <c r="D45" s="7"/>
      <c r="E45" s="7"/>
      <c r="F45" s="7"/>
      <c r="G45" s="1"/>
      <c r="H45" s="1"/>
      <c r="I45" s="7"/>
      <c r="J45" s="1"/>
      <c r="K45" s="7"/>
      <c r="L45" s="7"/>
      <c r="M45" s="7"/>
      <c r="N45" s="20"/>
      <c r="O45" s="20"/>
      <c r="P45" s="4"/>
      <c r="Q45" s="4"/>
      <c r="R45" s="20"/>
      <c r="S45" s="20"/>
      <c r="T45" s="20"/>
      <c r="U45" s="1"/>
      <c r="V45" s="7"/>
      <c r="W45" s="20"/>
      <c r="X45" s="37">
        <f t="shared" si="0"/>
        <v>0</v>
      </c>
      <c r="Y45" s="24">
        <f t="shared" si="1"/>
        <v>0</v>
      </c>
      <c r="Z45" s="38">
        <f>Y45*Z6</f>
        <v>0</v>
      </c>
    </row>
    <row r="46" spans="1:26">
      <c r="A46" s="7" t="s">
        <v>99</v>
      </c>
      <c r="B46" s="7"/>
      <c r="C46" s="7"/>
      <c r="D46" s="7"/>
      <c r="E46" s="7"/>
      <c r="F46" s="7"/>
      <c r="G46" s="1"/>
      <c r="H46" s="1"/>
      <c r="I46" s="7"/>
      <c r="J46" s="1"/>
      <c r="K46" s="7"/>
      <c r="L46" s="7"/>
      <c r="M46" s="7"/>
      <c r="N46" s="20"/>
      <c r="O46" s="20"/>
      <c r="P46" s="4"/>
      <c r="Q46" s="4"/>
      <c r="R46" s="20"/>
      <c r="S46" s="20"/>
      <c r="T46" s="20"/>
      <c r="U46" s="1"/>
      <c r="V46" s="7"/>
      <c r="W46" s="20"/>
      <c r="X46" s="37">
        <f t="shared" si="0"/>
        <v>0</v>
      </c>
      <c r="Y46" s="24">
        <f t="shared" si="1"/>
        <v>0</v>
      </c>
      <c r="Z46" s="38">
        <f>Y46*Z6</f>
        <v>0</v>
      </c>
    </row>
    <row r="47" spans="1:26">
      <c r="A47" s="7" t="s">
        <v>100</v>
      </c>
      <c r="B47" s="7"/>
      <c r="C47" s="7"/>
      <c r="D47" s="7"/>
      <c r="E47" s="7"/>
      <c r="F47" s="7"/>
      <c r="G47" s="1"/>
      <c r="H47" s="1"/>
      <c r="I47" s="7"/>
      <c r="J47" s="1"/>
      <c r="K47" s="7"/>
      <c r="L47" s="7"/>
      <c r="M47" s="7"/>
      <c r="N47" s="20"/>
      <c r="O47" s="20"/>
      <c r="P47" s="4"/>
      <c r="Q47" s="4"/>
      <c r="R47" s="20"/>
      <c r="S47" s="20"/>
      <c r="T47" s="20"/>
      <c r="U47" s="1"/>
      <c r="V47" s="7"/>
      <c r="W47" s="20"/>
      <c r="X47" s="37">
        <f t="shared" si="0"/>
        <v>0</v>
      </c>
      <c r="Y47" s="24">
        <f t="shared" si="1"/>
        <v>0</v>
      </c>
      <c r="Z47" s="38">
        <f>Y47*Z6</f>
        <v>0</v>
      </c>
    </row>
    <row r="48" spans="1:26">
      <c r="A48" s="7" t="s">
        <v>101</v>
      </c>
      <c r="B48" s="7"/>
      <c r="C48" s="7"/>
      <c r="D48" s="7"/>
      <c r="E48" s="7"/>
      <c r="F48" s="7"/>
      <c r="G48" s="1"/>
      <c r="H48" s="1"/>
      <c r="I48" s="7"/>
      <c r="J48" s="1"/>
      <c r="K48" s="7"/>
      <c r="L48" s="7"/>
      <c r="M48" s="7"/>
      <c r="N48" s="20"/>
      <c r="O48" s="20"/>
      <c r="P48" s="4"/>
      <c r="Q48" s="4"/>
      <c r="R48" s="20"/>
      <c r="S48" s="20"/>
      <c r="T48" s="20"/>
      <c r="U48" s="1"/>
      <c r="V48" s="7"/>
      <c r="W48" s="20"/>
      <c r="X48" s="37">
        <f t="shared" si="0"/>
        <v>0</v>
      </c>
      <c r="Y48" s="24">
        <f t="shared" si="1"/>
        <v>0</v>
      </c>
      <c r="Z48" s="38">
        <f>Y48*Z6</f>
        <v>0</v>
      </c>
    </row>
    <row r="49" spans="1:26">
      <c r="A49" s="7" t="s">
        <v>102</v>
      </c>
      <c r="B49" s="7"/>
      <c r="C49" s="7"/>
      <c r="D49" s="7"/>
      <c r="E49" s="7"/>
      <c r="F49" s="7"/>
      <c r="G49" s="1"/>
      <c r="H49" s="1"/>
      <c r="I49" s="7"/>
      <c r="J49" s="1"/>
      <c r="K49" s="7"/>
      <c r="L49" s="7"/>
      <c r="M49" s="7"/>
      <c r="N49" s="20"/>
      <c r="O49" s="20"/>
      <c r="P49" s="4"/>
      <c r="Q49" s="4"/>
      <c r="R49" s="20"/>
      <c r="S49" s="20"/>
      <c r="T49" s="20"/>
      <c r="U49" s="1"/>
      <c r="V49" s="7"/>
      <c r="W49" s="20"/>
      <c r="X49" s="37">
        <f t="shared" si="0"/>
        <v>0</v>
      </c>
      <c r="Y49" s="24">
        <f t="shared" si="1"/>
        <v>0</v>
      </c>
      <c r="Z49" s="38">
        <f>Y49*Z6</f>
        <v>0</v>
      </c>
    </row>
    <row r="50" spans="1:26">
      <c r="A50" s="1" t="s">
        <v>145</v>
      </c>
      <c r="B50" s="7"/>
      <c r="C50" s="7"/>
      <c r="D50" s="7"/>
      <c r="E50" s="7"/>
      <c r="F50" s="7"/>
      <c r="G50" s="1"/>
      <c r="H50" s="1"/>
      <c r="I50" s="7"/>
      <c r="J50" s="1"/>
      <c r="K50" s="7"/>
      <c r="L50" s="7"/>
      <c r="M50" s="7"/>
      <c r="N50" s="20"/>
      <c r="O50" s="20"/>
      <c r="P50" s="4"/>
      <c r="Q50" s="4"/>
      <c r="R50" s="20"/>
      <c r="S50" s="20"/>
      <c r="T50" s="20"/>
      <c r="U50" s="1"/>
      <c r="V50" s="7"/>
      <c r="W50" s="20"/>
      <c r="X50" s="37">
        <f t="shared" si="0"/>
        <v>0</v>
      </c>
      <c r="Y50" s="24">
        <f t="shared" si="1"/>
        <v>0</v>
      </c>
      <c r="Z50" s="38">
        <f>Y50*Z6</f>
        <v>0</v>
      </c>
    </row>
    <row r="51" spans="1:26">
      <c r="A51" s="7" t="s">
        <v>44</v>
      </c>
      <c r="B51" s="1"/>
      <c r="C51" s="1"/>
      <c r="D51" s="1"/>
      <c r="E51" s="1"/>
      <c r="F51" s="1"/>
      <c r="G51" s="1"/>
      <c r="H51" s="1"/>
      <c r="I51" s="7"/>
      <c r="J51" s="1">
        <v>47.16</v>
      </c>
      <c r="K51" s="7"/>
      <c r="L51" s="7"/>
      <c r="M51" s="7"/>
      <c r="N51" s="20"/>
      <c r="O51" s="20"/>
      <c r="P51" s="4"/>
      <c r="Q51" s="4"/>
      <c r="R51" s="20"/>
      <c r="S51" s="20"/>
      <c r="T51" s="20"/>
      <c r="U51" s="1"/>
      <c r="V51" s="1"/>
      <c r="W51" s="20"/>
      <c r="X51" s="37">
        <f t="shared" si="0"/>
        <v>47.16</v>
      </c>
      <c r="Y51" s="24">
        <f t="shared" si="1"/>
        <v>4.7159999999999994E-2</v>
      </c>
      <c r="Z51" s="38">
        <f>Y51*Z6</f>
        <v>4.7159999999999994E-2</v>
      </c>
    </row>
    <row r="52" spans="1:26">
      <c r="A52" s="7" t="s">
        <v>45</v>
      </c>
      <c r="B52" s="1"/>
      <c r="C52" s="1"/>
      <c r="D52" s="1"/>
      <c r="E52" s="1"/>
      <c r="F52" s="1"/>
      <c r="G52" s="1"/>
      <c r="H52" s="1"/>
      <c r="I52" s="7"/>
      <c r="J52" s="1"/>
      <c r="K52" s="7">
        <v>80</v>
      </c>
      <c r="L52" s="7"/>
      <c r="M52" s="7"/>
      <c r="N52" s="20"/>
      <c r="O52" s="20"/>
      <c r="P52" s="4"/>
      <c r="Q52" s="4"/>
      <c r="R52" s="20"/>
      <c r="S52" s="20"/>
      <c r="T52" s="20"/>
      <c r="U52" s="1"/>
      <c r="V52" s="1"/>
      <c r="W52" s="20"/>
      <c r="X52" s="37">
        <f t="shared" si="0"/>
        <v>80</v>
      </c>
      <c r="Y52" s="24">
        <f t="shared" si="1"/>
        <v>0.08</v>
      </c>
      <c r="Z52" s="38">
        <f>Y52*Z6</f>
        <v>0.08</v>
      </c>
    </row>
    <row r="53" spans="1:26">
      <c r="A53" s="7" t="s">
        <v>6</v>
      </c>
      <c r="B53" s="1"/>
      <c r="C53" s="1"/>
      <c r="D53" s="1"/>
      <c r="E53" s="1"/>
      <c r="F53" s="1"/>
      <c r="G53" s="1"/>
      <c r="H53" s="1"/>
      <c r="I53" s="7"/>
      <c r="J53" s="1"/>
      <c r="K53" s="7">
        <v>9.6</v>
      </c>
      <c r="L53" s="7">
        <v>13.7</v>
      </c>
      <c r="M53" s="7"/>
      <c r="N53" s="20"/>
      <c r="O53" s="20"/>
      <c r="P53" s="4"/>
      <c r="Q53" s="4"/>
      <c r="R53" s="20"/>
      <c r="S53" s="20"/>
      <c r="T53" s="20"/>
      <c r="U53" s="1"/>
      <c r="V53" s="1"/>
      <c r="W53" s="20"/>
      <c r="X53" s="37">
        <f t="shared" si="0"/>
        <v>23.299999999999997</v>
      </c>
      <c r="Y53" s="24">
        <f t="shared" si="1"/>
        <v>2.3299999999999998E-2</v>
      </c>
      <c r="Z53" s="38">
        <f>Y53*Z6</f>
        <v>2.3299999999999998E-2</v>
      </c>
    </row>
    <row r="54" spans="1:26">
      <c r="A54" s="7" t="s">
        <v>9</v>
      </c>
      <c r="B54" s="1"/>
      <c r="C54" s="1"/>
      <c r="D54" s="1"/>
      <c r="E54" s="1"/>
      <c r="F54" s="1"/>
      <c r="G54" s="1"/>
      <c r="H54" s="1"/>
      <c r="I54" s="7"/>
      <c r="J54" s="1">
        <v>7.5</v>
      </c>
      <c r="K54" s="7">
        <v>10</v>
      </c>
      <c r="L54" s="7">
        <v>21</v>
      </c>
      <c r="M54" s="7"/>
      <c r="N54" s="20"/>
      <c r="O54" s="20"/>
      <c r="P54" s="4"/>
      <c r="Q54" s="4"/>
      <c r="R54" s="20"/>
      <c r="S54" s="20"/>
      <c r="T54" s="20"/>
      <c r="U54" s="1"/>
      <c r="V54" s="1"/>
      <c r="W54" s="20"/>
      <c r="X54" s="37">
        <f t="shared" si="0"/>
        <v>38.5</v>
      </c>
      <c r="Y54" s="24">
        <f t="shared" si="1"/>
        <v>3.85E-2</v>
      </c>
      <c r="Z54" s="38">
        <f>Y54*Z6</f>
        <v>3.85E-2</v>
      </c>
    </row>
    <row r="55" spans="1:26">
      <c r="A55" s="7" t="s">
        <v>46</v>
      </c>
      <c r="B55" s="1"/>
      <c r="C55" s="7"/>
      <c r="D55" s="7"/>
      <c r="E55" s="7"/>
      <c r="F55" s="7"/>
      <c r="G55" s="7"/>
      <c r="H55" s="7"/>
      <c r="I55" s="7"/>
      <c r="J55" s="1"/>
      <c r="K55" s="7"/>
      <c r="L55" s="7"/>
      <c r="M55" s="7"/>
      <c r="N55" s="20"/>
      <c r="O55" s="20"/>
      <c r="P55" s="4"/>
      <c r="Q55" s="4"/>
      <c r="R55" s="20"/>
      <c r="S55" s="20"/>
      <c r="T55" s="20"/>
      <c r="U55" s="1"/>
      <c r="V55" s="7"/>
      <c r="W55" s="20"/>
      <c r="X55" s="37">
        <f t="shared" si="0"/>
        <v>0</v>
      </c>
      <c r="Y55" s="24">
        <f t="shared" si="1"/>
        <v>0</v>
      </c>
      <c r="Z55" s="38">
        <f>Y55*Z6</f>
        <v>0</v>
      </c>
    </row>
    <row r="56" spans="1:26">
      <c r="A56" s="1" t="s">
        <v>103</v>
      </c>
      <c r="B56" s="1"/>
      <c r="C56" s="7"/>
      <c r="D56" s="7"/>
      <c r="E56" s="7"/>
      <c r="F56" s="7"/>
      <c r="G56" s="7"/>
      <c r="H56" s="7"/>
      <c r="I56" s="7"/>
      <c r="J56" s="1"/>
      <c r="K56" s="7"/>
      <c r="L56" s="7">
        <v>4.5</v>
      </c>
      <c r="M56" s="7"/>
      <c r="N56" s="20"/>
      <c r="O56" s="20"/>
      <c r="P56" s="4"/>
      <c r="Q56" s="4"/>
      <c r="R56" s="20"/>
      <c r="S56" s="20"/>
      <c r="T56" s="20"/>
      <c r="U56" s="1"/>
      <c r="V56" s="7"/>
      <c r="W56" s="20"/>
      <c r="X56" s="37">
        <f t="shared" si="0"/>
        <v>4.5</v>
      </c>
      <c r="Y56" s="24">
        <f t="shared" si="1"/>
        <v>4.4999999999999997E-3</v>
      </c>
      <c r="Z56" s="38">
        <f>Y56*Z6</f>
        <v>4.4999999999999997E-3</v>
      </c>
    </row>
    <row r="57" spans="1:26">
      <c r="A57" s="7" t="s">
        <v>15</v>
      </c>
      <c r="B57" s="1"/>
      <c r="C57" s="7"/>
      <c r="D57" s="7"/>
      <c r="E57" s="7"/>
      <c r="F57" s="7"/>
      <c r="G57" s="7"/>
      <c r="H57" s="7"/>
      <c r="I57" s="7"/>
      <c r="J57" s="1"/>
      <c r="K57" s="7"/>
      <c r="L57" s="7"/>
      <c r="M57" s="7"/>
      <c r="N57" s="20"/>
      <c r="O57" s="20"/>
      <c r="P57" s="4"/>
      <c r="Q57" s="4"/>
      <c r="R57" s="20"/>
      <c r="S57" s="20"/>
      <c r="T57" s="20"/>
      <c r="U57" s="7"/>
      <c r="V57" s="7"/>
      <c r="W57" s="20"/>
      <c r="X57" s="37">
        <f t="shared" si="0"/>
        <v>0</v>
      </c>
      <c r="Y57" s="24">
        <f t="shared" si="1"/>
        <v>0</v>
      </c>
      <c r="Z57" s="38">
        <f>Y57*Z6</f>
        <v>0</v>
      </c>
    </row>
    <row r="58" spans="1:26">
      <c r="A58" s="7" t="s">
        <v>126</v>
      </c>
      <c r="B58" s="1"/>
      <c r="C58" s="7"/>
      <c r="D58" s="7"/>
      <c r="E58" s="7"/>
      <c r="F58" s="7"/>
      <c r="G58" s="7"/>
      <c r="H58" s="7"/>
      <c r="I58" s="7"/>
      <c r="J58" s="1"/>
      <c r="K58" s="7"/>
      <c r="L58" s="7"/>
      <c r="M58" s="20"/>
      <c r="N58" s="20"/>
      <c r="O58" s="20"/>
      <c r="P58" s="4"/>
      <c r="Q58" s="4"/>
      <c r="R58" s="20"/>
      <c r="S58" s="20"/>
      <c r="T58" s="20"/>
      <c r="U58" s="7"/>
      <c r="V58" s="7"/>
      <c r="W58" s="20"/>
      <c r="X58" s="37">
        <f t="shared" si="0"/>
        <v>0</v>
      </c>
      <c r="Y58" s="24">
        <f t="shared" si="1"/>
        <v>0</v>
      </c>
      <c r="Z58" s="38">
        <f>Y58*Z6</f>
        <v>0</v>
      </c>
    </row>
    <row r="59" spans="1:26">
      <c r="A59" s="7" t="s">
        <v>84</v>
      </c>
      <c r="B59" s="1"/>
      <c r="C59" s="7"/>
      <c r="D59" s="7"/>
      <c r="E59" s="7"/>
      <c r="F59" s="7"/>
      <c r="G59" s="7"/>
      <c r="H59" s="7"/>
      <c r="I59" s="7"/>
      <c r="J59" s="1"/>
      <c r="K59" s="7"/>
      <c r="L59" s="7"/>
      <c r="M59" s="20"/>
      <c r="N59" s="20"/>
      <c r="O59" s="20"/>
      <c r="P59" s="4"/>
      <c r="Q59" s="4"/>
      <c r="R59" s="20"/>
      <c r="S59" s="20"/>
      <c r="T59" s="20"/>
      <c r="U59" s="7"/>
      <c r="V59" s="7"/>
      <c r="W59" s="20"/>
      <c r="X59" s="37">
        <f t="shared" si="0"/>
        <v>0</v>
      </c>
      <c r="Y59" s="24">
        <f t="shared" si="1"/>
        <v>0</v>
      </c>
      <c r="Z59" s="38">
        <f>Y59*Z6</f>
        <v>0</v>
      </c>
    </row>
    <row r="60" spans="1:26">
      <c r="A60" s="7" t="s">
        <v>104</v>
      </c>
      <c r="B60" s="1"/>
      <c r="C60" s="7"/>
      <c r="D60" s="7"/>
      <c r="E60" s="7"/>
      <c r="F60" s="7"/>
      <c r="G60" s="7"/>
      <c r="H60" s="7"/>
      <c r="I60" s="7"/>
      <c r="J60" s="1">
        <v>18</v>
      </c>
      <c r="K60" s="7"/>
      <c r="L60" s="7"/>
      <c r="M60" s="20"/>
      <c r="N60" s="20"/>
      <c r="O60" s="20"/>
      <c r="P60" s="4"/>
      <c r="Q60" s="4"/>
      <c r="R60" s="20"/>
      <c r="S60" s="20"/>
      <c r="T60" s="20"/>
      <c r="U60" s="7"/>
      <c r="V60" s="7"/>
      <c r="W60" s="20"/>
      <c r="X60" s="37">
        <f t="shared" si="0"/>
        <v>18</v>
      </c>
      <c r="Y60" s="24">
        <f t="shared" si="1"/>
        <v>1.7999999999999999E-2</v>
      </c>
      <c r="Z60" s="38">
        <f>Y60*Z6</f>
        <v>1.7999999999999999E-2</v>
      </c>
    </row>
    <row r="61" spans="1:26">
      <c r="A61" s="7" t="s">
        <v>105</v>
      </c>
      <c r="B61" s="1"/>
      <c r="C61" s="7"/>
      <c r="D61" s="7"/>
      <c r="E61" s="7"/>
      <c r="F61" s="7"/>
      <c r="G61" s="7"/>
      <c r="H61" s="7"/>
      <c r="I61" s="7"/>
      <c r="J61" s="1"/>
      <c r="K61" s="7"/>
      <c r="L61" s="7"/>
      <c r="M61" s="20"/>
      <c r="N61" s="20"/>
      <c r="O61" s="20"/>
      <c r="P61" s="4"/>
      <c r="Q61" s="4"/>
      <c r="R61" s="20"/>
      <c r="S61" s="20"/>
      <c r="T61" s="20"/>
      <c r="U61" s="7"/>
      <c r="V61" s="7"/>
      <c r="W61" s="20"/>
      <c r="X61" s="37">
        <f t="shared" si="0"/>
        <v>0</v>
      </c>
      <c r="Y61" s="24">
        <f t="shared" si="1"/>
        <v>0</v>
      </c>
      <c r="Z61" s="38">
        <f>Y61*Z6</f>
        <v>0</v>
      </c>
    </row>
    <row r="62" spans="1:26">
      <c r="A62" s="7" t="s">
        <v>47</v>
      </c>
      <c r="B62" s="1"/>
      <c r="C62" s="7"/>
      <c r="D62" s="7"/>
      <c r="E62" s="7"/>
      <c r="F62" s="7"/>
      <c r="G62" s="7"/>
      <c r="H62" s="7"/>
      <c r="I62" s="7"/>
      <c r="J62" s="1"/>
      <c r="K62" s="7"/>
      <c r="L62" s="7"/>
      <c r="M62" s="20"/>
      <c r="N62" s="20"/>
      <c r="O62" s="20"/>
      <c r="P62" s="4"/>
      <c r="Q62" s="4"/>
      <c r="R62" s="20"/>
      <c r="S62" s="20"/>
      <c r="T62" s="20"/>
      <c r="U62" s="7"/>
      <c r="V62" s="7"/>
      <c r="W62" s="20"/>
      <c r="X62" s="37">
        <f t="shared" si="0"/>
        <v>0</v>
      </c>
      <c r="Y62" s="24">
        <f t="shared" si="1"/>
        <v>0</v>
      </c>
      <c r="Z62" s="38">
        <f>Y62*Z6</f>
        <v>0</v>
      </c>
    </row>
    <row r="63" spans="1:26">
      <c r="A63" s="7" t="s">
        <v>48</v>
      </c>
      <c r="B63" s="1"/>
      <c r="C63" s="1"/>
      <c r="D63" s="1"/>
      <c r="E63" s="1"/>
      <c r="F63" s="1"/>
      <c r="G63" s="7"/>
      <c r="H63" s="7"/>
      <c r="I63" s="7"/>
      <c r="J63" s="1"/>
      <c r="K63" s="7"/>
      <c r="L63" s="7"/>
      <c r="M63" s="1"/>
      <c r="N63" s="1"/>
      <c r="O63" s="4"/>
      <c r="P63" s="4"/>
      <c r="Q63" s="4"/>
      <c r="R63" s="20"/>
      <c r="S63" s="20"/>
      <c r="T63" s="20"/>
      <c r="U63" s="7"/>
      <c r="V63" s="1"/>
      <c r="W63" s="20"/>
      <c r="X63" s="37">
        <f t="shared" si="0"/>
        <v>0</v>
      </c>
      <c r="Y63" s="24">
        <f t="shared" si="1"/>
        <v>0</v>
      </c>
      <c r="Z63" s="38">
        <f>Y63*Z6</f>
        <v>0</v>
      </c>
    </row>
    <row r="64" spans="1:26">
      <c r="A64" s="7" t="s">
        <v>13</v>
      </c>
      <c r="B64" s="1"/>
      <c r="C64" s="1"/>
      <c r="D64" s="1"/>
      <c r="E64" s="1"/>
      <c r="F64" s="1"/>
      <c r="G64" s="7"/>
      <c r="H64" s="7"/>
      <c r="I64" s="7"/>
      <c r="J64" s="1"/>
      <c r="K64" s="7"/>
      <c r="L64" s="7"/>
      <c r="M64" s="1"/>
      <c r="N64" s="1"/>
      <c r="O64" s="4"/>
      <c r="P64" s="4"/>
      <c r="Q64" s="4"/>
      <c r="R64" s="20"/>
      <c r="S64" s="20"/>
      <c r="T64" s="20"/>
      <c r="U64" s="7"/>
      <c r="V64" s="1"/>
      <c r="W64" s="20"/>
      <c r="X64" s="37">
        <f t="shared" si="0"/>
        <v>0</v>
      </c>
      <c r="Y64" s="24">
        <f t="shared" si="1"/>
        <v>0</v>
      </c>
      <c r="Z64" s="38">
        <f>Y64*Z6</f>
        <v>0</v>
      </c>
    </row>
    <row r="65" spans="1:26">
      <c r="A65" s="7" t="s">
        <v>49</v>
      </c>
      <c r="B65" s="1"/>
      <c r="C65" s="1"/>
      <c r="D65" s="1"/>
      <c r="E65" s="1"/>
      <c r="F65" s="1"/>
      <c r="G65" s="7"/>
      <c r="H65" s="7"/>
      <c r="I65" s="7"/>
      <c r="J65" s="1"/>
      <c r="K65" s="7"/>
      <c r="L65" s="7"/>
      <c r="M65" s="1">
        <v>20.3</v>
      </c>
      <c r="N65" s="1"/>
      <c r="O65" s="4"/>
      <c r="P65" s="4"/>
      <c r="Q65" s="4"/>
      <c r="R65" s="20"/>
      <c r="S65" s="20"/>
      <c r="T65" s="20"/>
      <c r="U65" s="7"/>
      <c r="V65" s="1"/>
      <c r="W65" s="20"/>
      <c r="X65" s="37">
        <f t="shared" si="0"/>
        <v>20.3</v>
      </c>
      <c r="Y65" s="24">
        <f t="shared" si="1"/>
        <v>2.0300000000000002E-2</v>
      </c>
      <c r="Z65" s="38">
        <f>Y65*Z6</f>
        <v>2.0300000000000002E-2</v>
      </c>
    </row>
    <row r="66" spans="1:26">
      <c r="A66" s="7" t="s">
        <v>127</v>
      </c>
      <c r="B66" s="1"/>
      <c r="C66" s="1"/>
      <c r="D66" s="1">
        <v>100</v>
      </c>
      <c r="E66" s="1"/>
      <c r="F66" s="1"/>
      <c r="G66" s="7"/>
      <c r="H66" s="7"/>
      <c r="I66" s="7"/>
      <c r="J66" s="1"/>
      <c r="K66" s="7"/>
      <c r="L66" s="7"/>
      <c r="M66" s="1"/>
      <c r="N66" s="1"/>
      <c r="O66" s="4"/>
      <c r="P66" s="4"/>
      <c r="Q66" s="4"/>
      <c r="R66" s="20"/>
      <c r="S66" s="20"/>
      <c r="T66" s="20"/>
      <c r="U66" s="7"/>
      <c r="V66" s="1"/>
      <c r="W66" s="20"/>
      <c r="X66" s="37">
        <f t="shared" si="0"/>
        <v>100</v>
      </c>
      <c r="Y66" s="24">
        <f t="shared" si="1"/>
        <v>0.1</v>
      </c>
      <c r="Z66" s="38">
        <f>Y66*Z6</f>
        <v>0.1</v>
      </c>
    </row>
    <row r="67" spans="1:26">
      <c r="A67" s="7" t="s">
        <v>128</v>
      </c>
      <c r="B67" s="1"/>
      <c r="C67" s="1"/>
      <c r="D67" s="1"/>
      <c r="E67" s="1"/>
      <c r="F67" s="1"/>
      <c r="G67" s="7"/>
      <c r="H67" s="7"/>
      <c r="I67" s="7"/>
      <c r="J67" s="1"/>
      <c r="K67" s="7"/>
      <c r="L67" s="7"/>
      <c r="M67" s="1"/>
      <c r="N67" s="1"/>
      <c r="O67" s="1"/>
      <c r="P67" s="1"/>
      <c r="Q67" s="1"/>
      <c r="R67" s="7"/>
      <c r="S67" s="7"/>
      <c r="T67" s="7"/>
      <c r="U67" s="7"/>
      <c r="V67" s="1"/>
      <c r="W67" s="20"/>
      <c r="X67" s="37">
        <f t="shared" si="0"/>
        <v>0</v>
      </c>
      <c r="Y67" s="24">
        <f t="shared" si="1"/>
        <v>0</v>
      </c>
      <c r="Z67" s="38">
        <f>Y67*Z6</f>
        <v>0</v>
      </c>
    </row>
    <row r="68" spans="1:26">
      <c r="A68" s="54" t="s">
        <v>129</v>
      </c>
      <c r="B68" s="7"/>
      <c r="C68" s="7"/>
      <c r="D68" s="7"/>
      <c r="E68" s="7"/>
      <c r="F68" s="7"/>
      <c r="G68" s="7"/>
      <c r="H68" s="7"/>
      <c r="I68" s="7"/>
      <c r="J68" s="1"/>
      <c r="K68" s="7"/>
      <c r="L68" s="7"/>
      <c r="M68" s="1"/>
      <c r="N68" s="1"/>
      <c r="O68" s="1"/>
      <c r="P68" s="1"/>
      <c r="Q68" s="1"/>
      <c r="R68" s="7"/>
      <c r="S68" s="7"/>
      <c r="T68" s="7"/>
      <c r="U68" s="7"/>
      <c r="V68" s="7"/>
      <c r="W68" s="20"/>
      <c r="X68" s="37">
        <f t="shared" si="0"/>
        <v>0</v>
      </c>
      <c r="Y68" s="24">
        <f t="shared" si="1"/>
        <v>0</v>
      </c>
      <c r="Z68" s="38">
        <f>Y68*Z6</f>
        <v>0</v>
      </c>
    </row>
    <row r="69" spans="1:26">
      <c r="A69" s="7" t="s">
        <v>53</v>
      </c>
      <c r="B69" s="7"/>
      <c r="C69" s="7"/>
      <c r="D69" s="7"/>
      <c r="E69" s="7"/>
      <c r="F69" s="7"/>
      <c r="G69" s="7"/>
      <c r="H69" s="7"/>
      <c r="I69" s="7"/>
      <c r="J69" s="1"/>
      <c r="K69" s="7"/>
      <c r="L69" s="7"/>
      <c r="M69" s="1"/>
      <c r="N69" s="1"/>
      <c r="O69" s="1"/>
      <c r="P69" s="1"/>
      <c r="Q69" s="1"/>
      <c r="R69" s="7"/>
      <c r="S69" s="7"/>
      <c r="T69" s="7"/>
      <c r="U69" s="7"/>
      <c r="V69" s="7"/>
      <c r="W69" s="20"/>
      <c r="X69" s="37">
        <f t="shared" si="0"/>
        <v>0</v>
      </c>
      <c r="Y69" s="24">
        <f t="shared" si="1"/>
        <v>0</v>
      </c>
      <c r="Z69" s="38">
        <f>Y69*Z6</f>
        <v>0</v>
      </c>
    </row>
    <row r="70" spans="1:26">
      <c r="A70" s="7" t="s">
        <v>106</v>
      </c>
      <c r="B70" s="7"/>
      <c r="C70" s="7"/>
      <c r="D70" s="7"/>
      <c r="E70" s="7"/>
      <c r="F70" s="7"/>
      <c r="G70" s="7"/>
      <c r="H70" s="7"/>
      <c r="I70" s="7"/>
      <c r="J70" s="1">
        <v>0.18</v>
      </c>
      <c r="K70" s="7"/>
      <c r="L70" s="7"/>
      <c r="M70" s="1"/>
      <c r="N70" s="1"/>
      <c r="O70" s="1"/>
      <c r="P70" s="1"/>
      <c r="Q70" s="1"/>
      <c r="R70" s="7"/>
      <c r="S70" s="7"/>
      <c r="T70" s="7"/>
      <c r="U70" s="7"/>
      <c r="V70" s="7"/>
      <c r="W70" s="20"/>
      <c r="X70" s="37">
        <f t="shared" si="0"/>
        <v>0.18</v>
      </c>
      <c r="Y70" s="24">
        <f t="shared" si="1"/>
        <v>1.7999999999999998E-4</v>
      </c>
      <c r="Z70" s="38">
        <f>Y70*Z6</f>
        <v>1.7999999999999998E-4</v>
      </c>
    </row>
    <row r="71" spans="1:26">
      <c r="A71" s="7" t="s">
        <v>50</v>
      </c>
      <c r="B71" s="7"/>
      <c r="C71" s="7"/>
      <c r="D71" s="7"/>
      <c r="E71" s="7"/>
      <c r="F71" s="7"/>
      <c r="G71" s="1"/>
      <c r="H71" s="1"/>
      <c r="I71" s="7"/>
      <c r="J71" s="1"/>
      <c r="K71" s="7"/>
      <c r="L71" s="7"/>
      <c r="M71" s="1"/>
      <c r="N71" s="1"/>
      <c r="O71" s="1"/>
      <c r="P71" s="1"/>
      <c r="Q71" s="1"/>
      <c r="R71" s="7"/>
      <c r="S71" s="7"/>
      <c r="T71" s="7"/>
      <c r="U71" s="7"/>
      <c r="V71" s="1"/>
      <c r="W71" s="7"/>
      <c r="X71" s="37">
        <f t="shared" si="0"/>
        <v>0</v>
      </c>
      <c r="Y71" s="24">
        <f t="shared" si="1"/>
        <v>0</v>
      </c>
      <c r="Z71" s="28">
        <f>Y71*Z6</f>
        <v>0</v>
      </c>
    </row>
    <row r="72" spans="1:26">
      <c r="A72" s="7" t="s">
        <v>107</v>
      </c>
      <c r="B72" s="7"/>
      <c r="C72" s="7"/>
      <c r="D72" s="7"/>
      <c r="E72" s="7"/>
      <c r="F72" s="7"/>
      <c r="G72" s="1"/>
      <c r="H72" s="1"/>
      <c r="I72" s="7"/>
      <c r="J72" s="1"/>
      <c r="K72" s="7"/>
      <c r="L72" s="7"/>
      <c r="M72" s="1"/>
      <c r="N72" s="1"/>
      <c r="O72" s="1"/>
      <c r="P72" s="1"/>
      <c r="Q72" s="1"/>
      <c r="R72" s="7"/>
      <c r="S72" s="7"/>
      <c r="T72" s="7"/>
      <c r="U72" s="7"/>
      <c r="V72" s="1"/>
      <c r="W72" s="7"/>
      <c r="X72" s="37">
        <f t="shared" ref="X72:X93" si="2">SUM(B72:W72)</f>
        <v>0</v>
      </c>
      <c r="Y72" s="24">
        <f t="shared" ref="Y72:Y87" si="3">X72/1000</f>
        <v>0</v>
      </c>
      <c r="Z72" s="28">
        <f>Y72*Z6</f>
        <v>0</v>
      </c>
    </row>
    <row r="73" spans="1:26">
      <c r="A73" s="7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7">
        <f t="shared" si="2"/>
        <v>0</v>
      </c>
      <c r="Y73" s="24">
        <f t="shared" si="3"/>
        <v>0</v>
      </c>
      <c r="Z73" s="28">
        <f>Y73*Z6</f>
        <v>0</v>
      </c>
    </row>
    <row r="74" spans="1:26">
      <c r="A74" s="55" t="s">
        <v>108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7">
        <f t="shared" si="2"/>
        <v>0</v>
      </c>
      <c r="Y74" s="24">
        <f t="shared" si="3"/>
        <v>0</v>
      </c>
      <c r="Z74" s="28">
        <f>Y74*Z6</f>
        <v>0</v>
      </c>
    </row>
    <row r="75" spans="1:26">
      <c r="A75" s="55" t="s">
        <v>51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7">
        <f t="shared" si="2"/>
        <v>0</v>
      </c>
      <c r="Y75" s="24">
        <f t="shared" si="3"/>
        <v>0</v>
      </c>
      <c r="Z75" s="28">
        <f>Y75*Z6</f>
        <v>0</v>
      </c>
    </row>
    <row r="76" spans="1:26">
      <c r="A76" s="55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f t="shared" si="2"/>
        <v>0</v>
      </c>
      <c r="Y76" s="24">
        <f t="shared" si="3"/>
        <v>0</v>
      </c>
      <c r="Z76" s="28">
        <f>Y76*Z6</f>
        <v>0</v>
      </c>
    </row>
    <row r="77" spans="1:26">
      <c r="A77" s="55" t="s">
        <v>56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7">
        <f t="shared" si="2"/>
        <v>0</v>
      </c>
      <c r="Y77" s="24">
        <f t="shared" si="3"/>
        <v>0</v>
      </c>
      <c r="Z77" s="28">
        <f>Y77*Z6</f>
        <v>0</v>
      </c>
    </row>
    <row r="78" spans="1:26">
      <c r="A78" s="55" t="s">
        <v>110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7">
        <f t="shared" si="2"/>
        <v>0</v>
      </c>
      <c r="Y78" s="24">
        <f t="shared" si="3"/>
        <v>0</v>
      </c>
      <c r="Z78" s="28">
        <f>Y78*Z6</f>
        <v>0</v>
      </c>
    </row>
    <row r="79" spans="1:26">
      <c r="A79" s="55" t="s">
        <v>111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7">
        <f t="shared" si="2"/>
        <v>0</v>
      </c>
      <c r="Y79" s="24">
        <f t="shared" si="3"/>
        <v>0</v>
      </c>
      <c r="Z79" s="28">
        <f>Y79*Z6</f>
        <v>0</v>
      </c>
    </row>
    <row r="80" spans="1:26">
      <c r="A80" s="7" t="s">
        <v>112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7">
        <f t="shared" si="2"/>
        <v>0</v>
      </c>
      <c r="Y80" s="24">
        <f t="shared" si="3"/>
        <v>0</v>
      </c>
      <c r="Z80" s="28">
        <f>Y80*Z6</f>
        <v>0</v>
      </c>
    </row>
    <row r="81" spans="1:26" ht="30">
      <c r="A81" s="27" t="s">
        <v>113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7">
        <f t="shared" si="2"/>
        <v>0</v>
      </c>
      <c r="Y81" s="24">
        <f t="shared" si="3"/>
        <v>0</v>
      </c>
      <c r="Z81" s="28">
        <f>Y81*Z6</f>
        <v>0</v>
      </c>
    </row>
    <row r="82" spans="1:26">
      <c r="A82" s="7" t="s">
        <v>114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7">
        <f t="shared" si="2"/>
        <v>0</v>
      </c>
      <c r="Y82" s="24">
        <f t="shared" si="3"/>
        <v>0</v>
      </c>
      <c r="Z82" s="28">
        <f>Y82*Z6</f>
        <v>0</v>
      </c>
    </row>
    <row r="83" spans="1:26">
      <c r="A83" s="7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7">
        <f t="shared" si="2"/>
        <v>0</v>
      </c>
      <c r="Y83" s="24">
        <f t="shared" si="3"/>
        <v>0</v>
      </c>
      <c r="Z83" s="28">
        <f>Y83*Z6</f>
        <v>0</v>
      </c>
    </row>
    <row r="84" spans="1:26">
      <c r="A84" s="7" t="s">
        <v>116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7">
        <f t="shared" si="2"/>
        <v>0</v>
      </c>
      <c r="Y84" s="24">
        <f t="shared" si="3"/>
        <v>0</v>
      </c>
      <c r="Z84" s="28">
        <f>Y84*Z6</f>
        <v>0</v>
      </c>
    </row>
    <row r="85" spans="1:26">
      <c r="A85" s="7" t="s">
        <v>117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7">
        <f t="shared" si="2"/>
        <v>0</v>
      </c>
      <c r="Y85" s="24">
        <f t="shared" si="3"/>
        <v>0</v>
      </c>
      <c r="Z85" s="28">
        <f>Y85*Z6</f>
        <v>0</v>
      </c>
    </row>
    <row r="86" spans="1:26">
      <c r="A86" s="7" t="s">
        <v>118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7">
        <f t="shared" si="2"/>
        <v>0</v>
      </c>
      <c r="Y86" s="24">
        <f t="shared" si="3"/>
        <v>0</v>
      </c>
      <c r="Z86" s="28">
        <f>Y86*Z6</f>
        <v>0</v>
      </c>
    </row>
    <row r="87" spans="1:26">
      <c r="A87" s="7" t="s">
        <v>119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7">
        <f t="shared" si="2"/>
        <v>0</v>
      </c>
      <c r="Y87" s="24">
        <f t="shared" si="3"/>
        <v>0</v>
      </c>
      <c r="Z87" s="28">
        <f>Y87*Z6</f>
        <v>0</v>
      </c>
    </row>
    <row r="88" spans="1:26">
      <c r="A88" s="7" t="s">
        <v>120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7">
        <f t="shared" si="2"/>
        <v>0</v>
      </c>
      <c r="Y88" s="24">
        <f>X88</f>
        <v>0</v>
      </c>
      <c r="Z88" s="28">
        <f>Y88*Z6</f>
        <v>0</v>
      </c>
    </row>
    <row r="89" spans="1:26">
      <c r="A89" s="7" t="s">
        <v>121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7">
        <f t="shared" si="2"/>
        <v>0</v>
      </c>
      <c r="Y89" s="24">
        <f t="shared" ref="Y89:Y93" si="4">X89</f>
        <v>0</v>
      </c>
      <c r="Z89" s="28">
        <f>Y89*Z6</f>
        <v>0</v>
      </c>
    </row>
    <row r="90" spans="1:26">
      <c r="A90" s="7" t="s">
        <v>122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7">
        <f t="shared" si="2"/>
        <v>0</v>
      </c>
      <c r="Y90" s="24">
        <f t="shared" si="4"/>
        <v>0</v>
      </c>
      <c r="Z90" s="28">
        <f>Y90*Z6</f>
        <v>0</v>
      </c>
    </row>
    <row r="91" spans="1:26">
      <c r="A91" s="7" t="s">
        <v>123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7">
        <f t="shared" si="2"/>
        <v>0</v>
      </c>
      <c r="Y91" s="24">
        <f t="shared" si="4"/>
        <v>0</v>
      </c>
      <c r="Z91" s="28">
        <f>Y91*Z6</f>
        <v>0</v>
      </c>
    </row>
    <row r="92" spans="1:26">
      <c r="A92" s="1" t="s">
        <v>146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7">
        <f t="shared" si="2"/>
        <v>0</v>
      </c>
      <c r="Y92" s="24">
        <f t="shared" si="4"/>
        <v>0</v>
      </c>
      <c r="Z92" s="28">
        <f>Y92*Z6</f>
        <v>0</v>
      </c>
    </row>
    <row r="93" spans="1:26">
      <c r="A93" s="1" t="s">
        <v>143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7">
        <f t="shared" si="2"/>
        <v>0</v>
      </c>
      <c r="Y93" s="24">
        <f t="shared" si="4"/>
        <v>0</v>
      </c>
      <c r="Z93" s="28">
        <f>Y93*Z6</f>
        <v>0</v>
      </c>
    </row>
    <row r="94" spans="1:26">
      <c r="A94" s="1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1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1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1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1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1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1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1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1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1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1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mergeCells count="5">
    <mergeCell ref="S4:W4"/>
    <mergeCell ref="A5:A6"/>
    <mergeCell ref="B4:F4"/>
    <mergeCell ref="G4:I4"/>
    <mergeCell ref="J4:R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04"/>
  <sheetViews>
    <sheetView zoomScale="82" zoomScaleNormal="82"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C85" sqref="C85"/>
    </sheetView>
  </sheetViews>
  <sheetFormatPr defaultRowHeight="15"/>
  <cols>
    <col min="1" max="1" width="32.7109375" style="52" customWidth="1"/>
    <col min="2" max="2" width="8" customWidth="1"/>
    <col min="3" max="5" width="7.28515625" customWidth="1"/>
    <col min="6" max="6" width="9.7109375" customWidth="1"/>
    <col min="7" max="8" width="7" customWidth="1"/>
    <col min="9" max="9" width="5.140625" customWidth="1"/>
    <col min="10" max="10" width="9.140625" customWidth="1"/>
    <col min="11" max="11" width="7.7109375" customWidth="1"/>
    <col min="12" max="12" width="9.42578125" customWidth="1"/>
    <col min="13" max="14" width="7.85546875" customWidth="1"/>
    <col min="15" max="15" width="7.5703125" customWidth="1"/>
    <col min="16" max="16" width="8.28515625" customWidth="1"/>
    <col min="17" max="17" width="7" customWidth="1"/>
    <col min="18" max="20" width="5.85546875" customWidth="1"/>
    <col min="21" max="21" width="9.140625" customWidth="1"/>
    <col min="22" max="23" width="7.5703125" customWidth="1"/>
  </cols>
  <sheetData>
    <row r="3" spans="1:26" ht="21.75" thickBot="1">
      <c r="A3" s="82" t="s">
        <v>136</v>
      </c>
      <c r="B3" s="3"/>
      <c r="C3" s="3"/>
      <c r="D3" s="3"/>
      <c r="E3" s="3"/>
      <c r="F3" s="3"/>
      <c r="L3" s="3"/>
    </row>
    <row r="4" spans="1:26" ht="54" customHeight="1" thickBot="1">
      <c r="A4" s="6" t="s">
        <v>83</v>
      </c>
      <c r="B4" s="119" t="s">
        <v>130</v>
      </c>
      <c r="C4" s="120"/>
      <c r="D4" s="120"/>
      <c r="E4" s="120"/>
      <c r="F4" s="121"/>
      <c r="G4" s="116" t="s">
        <v>55</v>
      </c>
      <c r="H4" s="117"/>
      <c r="I4" s="118"/>
      <c r="J4" s="125" t="s">
        <v>132</v>
      </c>
      <c r="K4" s="126"/>
      <c r="L4" s="126"/>
      <c r="M4" s="126"/>
      <c r="N4" s="126"/>
      <c r="O4" s="126"/>
      <c r="P4" s="126"/>
      <c r="Q4" s="126"/>
      <c r="R4" s="127"/>
      <c r="S4" s="122" t="s">
        <v>131</v>
      </c>
      <c r="T4" s="123"/>
      <c r="U4" s="123"/>
      <c r="V4" s="123"/>
      <c r="W4" s="124"/>
      <c r="X4" s="9"/>
      <c r="Y4" s="9"/>
      <c r="Z4" s="9"/>
    </row>
    <row r="5" spans="1:26" ht="70.5" customHeight="1" thickBot="1">
      <c r="A5" s="114" t="s">
        <v>0</v>
      </c>
      <c r="B5" s="59" t="s">
        <v>170</v>
      </c>
      <c r="C5" s="59" t="s">
        <v>218</v>
      </c>
      <c r="D5" s="59" t="s">
        <v>185</v>
      </c>
      <c r="E5" s="59" t="s">
        <v>172</v>
      </c>
      <c r="F5" s="59" t="s">
        <v>169</v>
      </c>
      <c r="G5" s="25"/>
      <c r="H5" s="25"/>
      <c r="I5" s="59"/>
      <c r="J5" s="29" t="s">
        <v>173</v>
      </c>
      <c r="K5" s="29" t="s">
        <v>194</v>
      </c>
      <c r="L5" s="59" t="s">
        <v>213</v>
      </c>
      <c r="M5" s="48" t="s">
        <v>175</v>
      </c>
      <c r="N5" s="48" t="s">
        <v>176</v>
      </c>
      <c r="O5" s="26" t="s">
        <v>169</v>
      </c>
      <c r="P5" s="26" t="s">
        <v>59</v>
      </c>
      <c r="Q5" s="25" t="s">
        <v>205</v>
      </c>
      <c r="R5" s="26"/>
      <c r="S5" s="26"/>
      <c r="T5" s="26"/>
      <c r="U5" s="29"/>
      <c r="V5" s="60"/>
      <c r="W5" s="39"/>
      <c r="X5" s="32"/>
      <c r="Y5" s="33" t="s">
        <v>29</v>
      </c>
      <c r="Z5" s="34" t="s">
        <v>30</v>
      </c>
    </row>
    <row r="6" spans="1:26" ht="40.5" customHeight="1" thickBot="1">
      <c r="A6" s="128"/>
      <c r="B6" s="57">
        <v>200</v>
      </c>
      <c r="C6" s="57">
        <v>40</v>
      </c>
      <c r="D6" s="57">
        <v>10</v>
      </c>
      <c r="E6" s="57">
        <v>200</v>
      </c>
      <c r="F6" s="42">
        <v>50</v>
      </c>
      <c r="G6" s="61"/>
      <c r="H6" s="56"/>
      <c r="I6" s="58"/>
      <c r="J6" s="11">
        <v>60</v>
      </c>
      <c r="K6" s="11">
        <v>200</v>
      </c>
      <c r="L6" s="57">
        <v>100</v>
      </c>
      <c r="M6" s="49">
        <v>150</v>
      </c>
      <c r="N6" s="49">
        <v>200</v>
      </c>
      <c r="O6" s="10">
        <v>40</v>
      </c>
      <c r="P6" s="10">
        <v>30</v>
      </c>
      <c r="Q6" s="112">
        <v>30</v>
      </c>
      <c r="R6" s="10"/>
      <c r="S6" s="10"/>
      <c r="T6" s="10"/>
      <c r="U6" s="12"/>
      <c r="V6" s="57"/>
      <c r="W6" s="23"/>
      <c r="X6" s="35" t="s">
        <v>18</v>
      </c>
      <c r="Y6" s="1" t="s">
        <v>17</v>
      </c>
      <c r="Z6" s="36">
        <v>1</v>
      </c>
    </row>
    <row r="7" spans="1:26">
      <c r="A7" s="7" t="s">
        <v>16</v>
      </c>
      <c r="B7" s="13"/>
      <c r="C7" s="14"/>
      <c r="D7" s="14"/>
      <c r="E7" s="14"/>
      <c r="F7" s="14">
        <v>50</v>
      </c>
      <c r="G7" s="1"/>
      <c r="H7" s="5"/>
      <c r="I7" s="14"/>
      <c r="J7" s="5"/>
      <c r="K7" s="15"/>
      <c r="L7" s="14"/>
      <c r="M7" s="15"/>
      <c r="N7" s="15"/>
      <c r="O7" s="16">
        <v>40</v>
      </c>
      <c r="P7" s="8"/>
      <c r="Q7" s="1"/>
      <c r="R7" s="16"/>
      <c r="S7" s="16"/>
      <c r="T7" s="16"/>
      <c r="U7" s="5"/>
      <c r="V7" s="14"/>
      <c r="W7" s="16"/>
      <c r="X7" s="37">
        <f>SUM(B7:W7)</f>
        <v>90</v>
      </c>
      <c r="Y7" s="24">
        <f>X7/1000</f>
        <v>0.09</v>
      </c>
      <c r="Z7" s="38">
        <f>Y7*Z6</f>
        <v>0.09</v>
      </c>
    </row>
    <row r="8" spans="1:26">
      <c r="A8" s="7" t="s">
        <v>124</v>
      </c>
      <c r="B8" s="18"/>
      <c r="C8" s="19"/>
      <c r="D8" s="19"/>
      <c r="E8" s="19"/>
      <c r="F8" s="19"/>
      <c r="G8" s="1"/>
      <c r="H8" s="1"/>
      <c r="I8" s="19"/>
      <c r="J8" s="1"/>
      <c r="K8" s="7"/>
      <c r="L8" s="19"/>
      <c r="M8" s="7"/>
      <c r="N8" s="7"/>
      <c r="O8" s="20"/>
      <c r="P8" s="4">
        <v>30</v>
      </c>
      <c r="Q8" s="1"/>
      <c r="R8" s="20"/>
      <c r="S8" s="20"/>
      <c r="T8" s="20"/>
      <c r="U8" s="1"/>
      <c r="V8" s="19"/>
      <c r="W8" s="20"/>
      <c r="X8" s="37">
        <f t="shared" ref="X8:X71" si="0">SUM(B8:W8)</f>
        <v>30</v>
      </c>
      <c r="Y8" s="24">
        <f t="shared" ref="Y8:Y71" si="1">X8/1000</f>
        <v>0.03</v>
      </c>
      <c r="Z8" s="38">
        <f>Y8*Z6</f>
        <v>0.03</v>
      </c>
    </row>
    <row r="9" spans="1:26">
      <c r="A9" s="53" t="s">
        <v>3</v>
      </c>
      <c r="B9" s="18">
        <v>5</v>
      </c>
      <c r="C9" s="19"/>
      <c r="D9" s="19">
        <v>10</v>
      </c>
      <c r="E9" s="19"/>
      <c r="F9" s="19"/>
      <c r="G9" s="1"/>
      <c r="H9" s="1"/>
      <c r="I9" s="19"/>
      <c r="J9" s="1"/>
      <c r="K9" s="7"/>
      <c r="L9" s="19"/>
      <c r="M9" s="7">
        <v>5</v>
      </c>
      <c r="N9" s="7"/>
      <c r="O9" s="20"/>
      <c r="P9" s="4"/>
      <c r="Q9" s="1"/>
      <c r="R9" s="20"/>
      <c r="S9" s="20"/>
      <c r="T9" s="20"/>
      <c r="U9" s="1"/>
      <c r="V9" s="19"/>
      <c r="W9" s="20"/>
      <c r="X9" s="37">
        <f t="shared" si="0"/>
        <v>20</v>
      </c>
      <c r="Y9" s="24">
        <f t="shared" si="1"/>
        <v>0.02</v>
      </c>
      <c r="Z9" s="38">
        <f>Y9*Z6</f>
        <v>0.02</v>
      </c>
    </row>
    <row r="10" spans="1:26">
      <c r="A10" s="53" t="s">
        <v>7</v>
      </c>
      <c r="B10" s="18"/>
      <c r="C10" s="19"/>
      <c r="D10" s="19"/>
      <c r="E10" s="19"/>
      <c r="F10" s="19"/>
      <c r="G10" s="1"/>
      <c r="H10" s="1"/>
      <c r="I10" s="19"/>
      <c r="J10" s="1"/>
      <c r="K10" s="7">
        <v>2</v>
      </c>
      <c r="L10" s="19">
        <v>2</v>
      </c>
      <c r="M10" s="7"/>
      <c r="N10" s="7"/>
      <c r="O10" s="20"/>
      <c r="P10" s="4"/>
      <c r="Q10" s="1">
        <v>0.9</v>
      </c>
      <c r="R10" s="20"/>
      <c r="S10" s="20"/>
      <c r="T10" s="20"/>
      <c r="U10" s="1"/>
      <c r="V10" s="19"/>
      <c r="W10" s="20"/>
      <c r="X10" s="37">
        <f t="shared" si="0"/>
        <v>4.9000000000000004</v>
      </c>
      <c r="Y10" s="24">
        <f t="shared" si="1"/>
        <v>4.9000000000000007E-3</v>
      </c>
      <c r="Z10" s="38">
        <f>Y10*Z6</f>
        <v>4.9000000000000007E-3</v>
      </c>
    </row>
    <row r="11" spans="1:26">
      <c r="A11" s="53" t="s">
        <v>1</v>
      </c>
      <c r="B11" s="18">
        <v>100</v>
      </c>
      <c r="C11" s="19"/>
      <c r="D11" s="19"/>
      <c r="E11" s="19"/>
      <c r="F11" s="19"/>
      <c r="G11" s="1"/>
      <c r="H11" s="1"/>
      <c r="I11" s="19"/>
      <c r="J11" s="1"/>
      <c r="K11" s="7"/>
      <c r="L11" s="19"/>
      <c r="M11" s="7"/>
      <c r="N11" s="7"/>
      <c r="O11" s="20"/>
      <c r="P11" s="4"/>
      <c r="Q11" s="1"/>
      <c r="R11" s="20"/>
      <c r="S11" s="20"/>
      <c r="T11" s="20"/>
      <c r="U11" s="1"/>
      <c r="V11" s="19"/>
      <c r="W11" s="20"/>
      <c r="X11" s="37">
        <f t="shared" si="0"/>
        <v>100</v>
      </c>
      <c r="Y11" s="24">
        <f t="shared" si="1"/>
        <v>0.1</v>
      </c>
      <c r="Z11" s="38">
        <f>Y11*Z6</f>
        <v>0.1</v>
      </c>
    </row>
    <row r="12" spans="1:26">
      <c r="A12" s="53" t="s">
        <v>2</v>
      </c>
      <c r="B12" s="18">
        <v>6</v>
      </c>
      <c r="C12" s="19"/>
      <c r="D12" s="19"/>
      <c r="E12" s="19">
        <v>7</v>
      </c>
      <c r="F12" s="19"/>
      <c r="G12" s="1"/>
      <c r="H12" s="1"/>
      <c r="I12" s="19"/>
      <c r="J12" s="1"/>
      <c r="K12" s="7"/>
      <c r="L12" s="19"/>
      <c r="M12" s="7"/>
      <c r="N12" s="7">
        <v>7</v>
      </c>
      <c r="O12" s="20"/>
      <c r="P12" s="4"/>
      <c r="Q12" s="1">
        <v>0.45</v>
      </c>
      <c r="R12" s="20"/>
      <c r="S12" s="20"/>
      <c r="T12" s="20"/>
      <c r="U12" s="1"/>
      <c r="V12" s="19"/>
      <c r="W12" s="20"/>
      <c r="X12" s="37">
        <f t="shared" si="0"/>
        <v>20.45</v>
      </c>
      <c r="Y12" s="24">
        <f t="shared" si="1"/>
        <v>2.0449999999999999E-2</v>
      </c>
      <c r="Z12" s="38">
        <f>Y12*Z6</f>
        <v>2.0449999999999999E-2</v>
      </c>
    </row>
    <row r="13" spans="1:26">
      <c r="A13" s="53" t="s">
        <v>10</v>
      </c>
      <c r="B13" s="18">
        <v>0.8</v>
      </c>
      <c r="C13" s="19"/>
      <c r="D13" s="19"/>
      <c r="E13" s="19"/>
      <c r="F13" s="19"/>
      <c r="G13" s="1"/>
      <c r="H13" s="1"/>
      <c r="I13" s="19"/>
      <c r="J13" s="1"/>
      <c r="K13" s="7">
        <v>0.6</v>
      </c>
      <c r="L13" s="19"/>
      <c r="M13" s="7">
        <v>1</v>
      </c>
      <c r="N13" s="7"/>
      <c r="O13" s="20"/>
      <c r="P13" s="4"/>
      <c r="Q13" s="1">
        <v>0.24</v>
      </c>
      <c r="R13" s="20"/>
      <c r="S13" s="20"/>
      <c r="T13" s="20"/>
      <c r="U13" s="1"/>
      <c r="V13" s="19"/>
      <c r="W13" s="20"/>
      <c r="X13" s="37">
        <f t="shared" si="0"/>
        <v>2.6399999999999997</v>
      </c>
      <c r="Y13" s="24">
        <f t="shared" si="1"/>
        <v>2.6399999999999996E-3</v>
      </c>
      <c r="Z13" s="38">
        <f>Y13*Z6</f>
        <v>2.6399999999999996E-3</v>
      </c>
    </row>
    <row r="14" spans="1:26">
      <c r="A14" s="53" t="s">
        <v>87</v>
      </c>
      <c r="B14" s="18"/>
      <c r="C14" s="19"/>
      <c r="D14" s="19"/>
      <c r="E14" s="19">
        <v>1</v>
      </c>
      <c r="F14" s="19"/>
      <c r="G14" s="1"/>
      <c r="H14" s="1"/>
      <c r="I14" s="19"/>
      <c r="J14" s="1"/>
      <c r="K14" s="7"/>
      <c r="L14" s="19"/>
      <c r="M14" s="7"/>
      <c r="N14" s="7"/>
      <c r="O14" s="20"/>
      <c r="P14" s="4"/>
      <c r="Q14" s="1"/>
      <c r="R14" s="20"/>
      <c r="S14" s="20"/>
      <c r="T14" s="20"/>
      <c r="U14" s="1"/>
      <c r="V14" s="19"/>
      <c r="W14" s="20"/>
      <c r="X14" s="37">
        <f t="shared" si="0"/>
        <v>1</v>
      </c>
      <c r="Y14" s="24">
        <f t="shared" si="1"/>
        <v>1E-3</v>
      </c>
      <c r="Z14" s="38">
        <f>Y14*Z6</f>
        <v>1E-3</v>
      </c>
    </row>
    <row r="15" spans="1:26">
      <c r="A15" s="53" t="s">
        <v>88</v>
      </c>
      <c r="B15" s="18"/>
      <c r="C15" s="19"/>
      <c r="D15" s="19"/>
      <c r="E15" s="19"/>
      <c r="F15" s="19"/>
      <c r="G15" s="1"/>
      <c r="H15" s="1"/>
      <c r="I15" s="19"/>
      <c r="J15" s="1"/>
      <c r="K15" s="7"/>
      <c r="L15" s="19"/>
      <c r="M15" s="7"/>
      <c r="N15" s="7"/>
      <c r="O15" s="20"/>
      <c r="P15" s="4"/>
      <c r="Q15" s="1"/>
      <c r="R15" s="20"/>
      <c r="S15" s="20"/>
      <c r="T15" s="20"/>
      <c r="U15" s="1"/>
      <c r="V15" s="19"/>
      <c r="W15" s="20"/>
      <c r="X15" s="37">
        <f t="shared" si="0"/>
        <v>0</v>
      </c>
      <c r="Y15" s="24">
        <f t="shared" si="1"/>
        <v>0</v>
      </c>
      <c r="Z15" s="38">
        <f>Y15*Z6</f>
        <v>0</v>
      </c>
    </row>
    <row r="16" spans="1:26">
      <c r="A16" s="53" t="s">
        <v>5</v>
      </c>
      <c r="B16" s="18"/>
      <c r="C16" s="19"/>
      <c r="D16" s="19"/>
      <c r="E16" s="19"/>
      <c r="F16" s="19"/>
      <c r="G16" s="1"/>
      <c r="H16" s="1"/>
      <c r="I16" s="19"/>
      <c r="J16" s="1"/>
      <c r="K16" s="7"/>
      <c r="L16" s="19"/>
      <c r="M16" s="7"/>
      <c r="N16" s="7"/>
      <c r="O16" s="20"/>
      <c r="P16" s="4"/>
      <c r="Q16" s="1"/>
      <c r="R16" s="20"/>
      <c r="S16" s="20"/>
      <c r="T16" s="20"/>
      <c r="U16" s="1"/>
      <c r="V16" s="19"/>
      <c r="W16" s="20"/>
      <c r="X16" s="37">
        <f t="shared" si="0"/>
        <v>0</v>
      </c>
      <c r="Y16" s="24">
        <f t="shared" si="1"/>
        <v>0</v>
      </c>
      <c r="Z16" s="38">
        <f>Y16*Z6</f>
        <v>0</v>
      </c>
    </row>
    <row r="17" spans="1:26">
      <c r="A17" s="53" t="s">
        <v>89</v>
      </c>
      <c r="B17" s="18"/>
      <c r="C17" s="19"/>
      <c r="D17" s="19"/>
      <c r="E17" s="19"/>
      <c r="F17" s="19"/>
      <c r="G17" s="1"/>
      <c r="H17" s="1"/>
      <c r="I17" s="19"/>
      <c r="J17" s="1"/>
      <c r="K17" s="7"/>
      <c r="L17" s="19"/>
      <c r="M17" s="7"/>
      <c r="N17" s="7"/>
      <c r="O17" s="20"/>
      <c r="P17" s="4"/>
      <c r="Q17" s="1"/>
      <c r="R17" s="20"/>
      <c r="S17" s="20"/>
      <c r="T17" s="20"/>
      <c r="U17" s="1"/>
      <c r="V17" s="19"/>
      <c r="W17" s="20"/>
      <c r="X17" s="37">
        <f t="shared" si="0"/>
        <v>0</v>
      </c>
      <c r="Y17" s="24">
        <f>X17</f>
        <v>0</v>
      </c>
      <c r="Z17" s="38">
        <f>Y17*Z6</f>
        <v>0</v>
      </c>
    </row>
    <row r="18" spans="1:26">
      <c r="A18" s="53" t="s">
        <v>90</v>
      </c>
      <c r="B18" s="18"/>
      <c r="C18" s="19"/>
      <c r="D18" s="19"/>
      <c r="E18" s="19"/>
      <c r="F18" s="19"/>
      <c r="G18" s="1"/>
      <c r="H18" s="1"/>
      <c r="I18" s="19"/>
      <c r="J18" s="1"/>
      <c r="K18" s="7"/>
      <c r="L18" s="19"/>
      <c r="M18" s="7"/>
      <c r="N18" s="7"/>
      <c r="O18" s="20"/>
      <c r="P18" s="4"/>
      <c r="Q18" s="1"/>
      <c r="R18" s="20"/>
      <c r="S18" s="20"/>
      <c r="T18" s="20"/>
      <c r="U18" s="1"/>
      <c r="V18" s="19"/>
      <c r="W18" s="20"/>
      <c r="X18" s="37">
        <f t="shared" si="0"/>
        <v>0</v>
      </c>
      <c r="Y18" s="24">
        <f t="shared" si="1"/>
        <v>0</v>
      </c>
      <c r="Z18" s="38">
        <f>Y18*Z6</f>
        <v>0</v>
      </c>
    </row>
    <row r="19" spans="1:26">
      <c r="A19" s="53" t="s">
        <v>91</v>
      </c>
      <c r="B19" s="21"/>
      <c r="C19" s="22"/>
      <c r="D19" s="22"/>
      <c r="E19" s="22"/>
      <c r="F19" s="22"/>
      <c r="G19" s="1"/>
      <c r="H19" s="1"/>
      <c r="I19" s="22"/>
      <c r="J19" s="1"/>
      <c r="K19" s="7"/>
      <c r="L19" s="22"/>
      <c r="M19" s="7"/>
      <c r="N19" s="7"/>
      <c r="O19" s="20"/>
      <c r="P19" s="4"/>
      <c r="Q19" s="1"/>
      <c r="R19" s="20"/>
      <c r="S19" s="20"/>
      <c r="T19" s="20"/>
      <c r="U19" s="1"/>
      <c r="V19" s="22"/>
      <c r="W19" s="20"/>
      <c r="X19" s="37">
        <f t="shared" si="0"/>
        <v>0</v>
      </c>
      <c r="Y19" s="24">
        <f t="shared" si="1"/>
        <v>0</v>
      </c>
      <c r="Z19" s="38">
        <f>Y19*Z6</f>
        <v>0</v>
      </c>
    </row>
    <row r="20" spans="1:26">
      <c r="A20" s="53" t="s">
        <v>12</v>
      </c>
      <c r="B20" s="21"/>
      <c r="C20" s="22"/>
      <c r="D20" s="22"/>
      <c r="E20" s="22"/>
      <c r="F20" s="22"/>
      <c r="G20" s="1"/>
      <c r="H20" s="1"/>
      <c r="I20" s="22"/>
      <c r="J20" s="1"/>
      <c r="K20" s="7"/>
      <c r="L20" s="22"/>
      <c r="M20" s="7"/>
      <c r="N20" s="7"/>
      <c r="O20" s="20"/>
      <c r="P20" s="4"/>
      <c r="Q20" s="1"/>
      <c r="R20" s="20"/>
      <c r="S20" s="20"/>
      <c r="T20" s="20"/>
      <c r="U20" s="1"/>
      <c r="V20" s="22"/>
      <c r="W20" s="20"/>
      <c r="X20" s="37">
        <f t="shared" si="0"/>
        <v>0</v>
      </c>
      <c r="Y20" s="24">
        <f t="shared" si="1"/>
        <v>0</v>
      </c>
      <c r="Z20" s="38">
        <f>Y20*Z6</f>
        <v>0</v>
      </c>
    </row>
    <row r="21" spans="1:26">
      <c r="A21" s="53" t="s">
        <v>92</v>
      </c>
      <c r="B21" s="7"/>
      <c r="C21" s="7"/>
      <c r="D21" s="7"/>
      <c r="E21" s="7"/>
      <c r="F21" s="7"/>
      <c r="G21" s="1"/>
      <c r="H21" s="1"/>
      <c r="I21" s="7"/>
      <c r="J21" s="1"/>
      <c r="K21" s="7"/>
      <c r="L21" s="7"/>
      <c r="M21" s="7"/>
      <c r="N21" s="7"/>
      <c r="O21" s="20"/>
      <c r="P21" s="4"/>
      <c r="Q21" s="1"/>
      <c r="R21" s="20"/>
      <c r="S21" s="20"/>
      <c r="T21" s="20"/>
      <c r="U21" s="1"/>
      <c r="V21" s="7"/>
      <c r="W21" s="20"/>
      <c r="X21" s="37">
        <f t="shared" si="0"/>
        <v>0</v>
      </c>
      <c r="Y21" s="24">
        <f t="shared" si="1"/>
        <v>0</v>
      </c>
      <c r="Z21" s="38">
        <f>Y21*Z6</f>
        <v>0</v>
      </c>
    </row>
    <row r="22" spans="1:26">
      <c r="A22" s="53" t="s">
        <v>14</v>
      </c>
      <c r="B22" s="2"/>
      <c r="C22" s="2"/>
      <c r="D22" s="2"/>
      <c r="E22" s="2"/>
      <c r="F22" s="2"/>
      <c r="G22" s="1"/>
      <c r="H22" s="1"/>
      <c r="I22" s="2"/>
      <c r="J22" s="1"/>
      <c r="K22" s="7"/>
      <c r="L22" s="2"/>
      <c r="M22" s="7"/>
      <c r="N22" s="7"/>
      <c r="O22" s="20"/>
      <c r="P22" s="4"/>
      <c r="Q22" s="1"/>
      <c r="R22" s="20"/>
      <c r="S22" s="20"/>
      <c r="T22" s="20"/>
      <c r="U22" s="1"/>
      <c r="V22" s="2"/>
      <c r="W22" s="20"/>
      <c r="X22" s="37">
        <f t="shared" si="0"/>
        <v>0</v>
      </c>
      <c r="Y22" s="24">
        <f t="shared" si="1"/>
        <v>0</v>
      </c>
      <c r="Z22" s="38">
        <f>Y22*Z6</f>
        <v>0</v>
      </c>
    </row>
    <row r="23" spans="1:26">
      <c r="A23" s="7" t="s">
        <v>8</v>
      </c>
      <c r="B23" s="7"/>
      <c r="C23" s="7"/>
      <c r="D23" s="7"/>
      <c r="E23" s="7"/>
      <c r="F23" s="7"/>
      <c r="G23" s="1"/>
      <c r="H23" s="1"/>
      <c r="I23" s="7"/>
      <c r="J23" s="1"/>
      <c r="K23" s="7"/>
      <c r="L23" s="7"/>
      <c r="M23" s="7">
        <v>50</v>
      </c>
      <c r="N23" s="7"/>
      <c r="O23" s="20"/>
      <c r="P23" s="4"/>
      <c r="Q23" s="1"/>
      <c r="R23" s="20"/>
      <c r="S23" s="20"/>
      <c r="T23" s="20"/>
      <c r="U23" s="1"/>
      <c r="V23" s="7"/>
      <c r="W23" s="20"/>
      <c r="X23" s="37">
        <f t="shared" si="0"/>
        <v>50</v>
      </c>
      <c r="Y23" s="24">
        <f t="shared" si="1"/>
        <v>0.05</v>
      </c>
      <c r="Z23" s="38">
        <f>Y23*Z6</f>
        <v>0.05</v>
      </c>
    </row>
    <row r="24" spans="1:26">
      <c r="A24" s="7" t="s">
        <v>93</v>
      </c>
      <c r="B24" s="7"/>
      <c r="C24" s="7"/>
      <c r="D24" s="7"/>
      <c r="E24" s="7"/>
      <c r="F24" s="7"/>
      <c r="G24" s="1"/>
      <c r="H24" s="1"/>
      <c r="I24" s="7"/>
      <c r="J24" s="1"/>
      <c r="K24" s="7"/>
      <c r="L24" s="7"/>
      <c r="M24" s="7"/>
      <c r="N24" s="7"/>
      <c r="O24" s="20"/>
      <c r="P24" s="4"/>
      <c r="Q24" s="1"/>
      <c r="R24" s="20"/>
      <c r="S24" s="20"/>
      <c r="T24" s="20"/>
      <c r="U24" s="1"/>
      <c r="V24" s="7"/>
      <c r="W24" s="20"/>
      <c r="X24" s="37">
        <f t="shared" si="0"/>
        <v>0</v>
      </c>
      <c r="Y24" s="24">
        <f t="shared" si="1"/>
        <v>0</v>
      </c>
      <c r="Z24" s="38">
        <f>Y24*Z6</f>
        <v>0</v>
      </c>
    </row>
    <row r="25" spans="1:26">
      <c r="A25" s="7" t="s">
        <v>31</v>
      </c>
      <c r="B25" s="7"/>
      <c r="C25" s="7"/>
      <c r="D25" s="7"/>
      <c r="E25" s="7"/>
      <c r="F25" s="7"/>
      <c r="G25" s="1"/>
      <c r="H25" s="1"/>
      <c r="I25" s="7"/>
      <c r="J25" s="1"/>
      <c r="K25" s="7"/>
      <c r="L25" s="7"/>
      <c r="M25" s="7"/>
      <c r="N25" s="7"/>
      <c r="O25" s="20"/>
      <c r="P25" s="4"/>
      <c r="Q25" s="1"/>
      <c r="R25" s="20"/>
      <c r="S25" s="20"/>
      <c r="T25" s="20"/>
      <c r="U25" s="1"/>
      <c r="V25" s="7"/>
      <c r="W25" s="20"/>
      <c r="X25" s="37">
        <f t="shared" si="0"/>
        <v>0</v>
      </c>
      <c r="Y25" s="24">
        <f t="shared" si="1"/>
        <v>0</v>
      </c>
      <c r="Z25" s="38">
        <f>Y25*Z6</f>
        <v>0</v>
      </c>
    </row>
    <row r="26" spans="1:26">
      <c r="A26" s="7" t="s">
        <v>32</v>
      </c>
      <c r="B26" s="7"/>
      <c r="C26" s="7"/>
      <c r="D26" s="7"/>
      <c r="E26" s="7"/>
      <c r="F26" s="7"/>
      <c r="G26" s="1"/>
      <c r="H26" s="1"/>
      <c r="I26" s="7"/>
      <c r="J26" s="1"/>
      <c r="K26" s="7"/>
      <c r="L26" s="7"/>
      <c r="M26" s="7"/>
      <c r="N26" s="7"/>
      <c r="O26" s="20"/>
      <c r="P26" s="4"/>
      <c r="Q26" s="1"/>
      <c r="R26" s="20"/>
      <c r="S26" s="20"/>
      <c r="T26" s="20"/>
      <c r="U26" s="1"/>
      <c r="V26" s="7"/>
      <c r="W26" s="20"/>
      <c r="X26" s="37">
        <f t="shared" si="0"/>
        <v>0</v>
      </c>
      <c r="Y26" s="24">
        <f t="shared" si="1"/>
        <v>0</v>
      </c>
      <c r="Z26" s="38">
        <f>Y26*Z6</f>
        <v>0</v>
      </c>
    </row>
    <row r="27" spans="1:26">
      <c r="A27" s="7" t="s">
        <v>33</v>
      </c>
      <c r="B27" s="7"/>
      <c r="C27" s="7"/>
      <c r="D27" s="7"/>
      <c r="E27" s="7"/>
      <c r="F27" s="7"/>
      <c r="G27" s="1"/>
      <c r="H27" s="1"/>
      <c r="I27" s="7"/>
      <c r="J27" s="1"/>
      <c r="K27" s="7"/>
      <c r="L27" s="7"/>
      <c r="M27" s="7"/>
      <c r="N27" s="7"/>
      <c r="O27" s="20"/>
      <c r="P27" s="4"/>
      <c r="Q27" s="1"/>
      <c r="R27" s="20"/>
      <c r="S27" s="20"/>
      <c r="T27" s="20"/>
      <c r="U27" s="1"/>
      <c r="V27" s="7"/>
      <c r="W27" s="20"/>
      <c r="X27" s="37">
        <f t="shared" si="0"/>
        <v>0</v>
      </c>
      <c r="Y27" s="24">
        <f t="shared" si="1"/>
        <v>0</v>
      </c>
      <c r="Z27" s="38">
        <f>Y27*Z6</f>
        <v>0</v>
      </c>
    </row>
    <row r="28" spans="1:26">
      <c r="A28" s="7" t="s">
        <v>34</v>
      </c>
      <c r="B28" s="7"/>
      <c r="C28" s="7"/>
      <c r="D28" s="7"/>
      <c r="E28" s="7"/>
      <c r="F28" s="7"/>
      <c r="G28" s="1"/>
      <c r="H28" s="1"/>
      <c r="I28" s="7"/>
      <c r="J28" s="1"/>
      <c r="K28" s="7">
        <v>9.1999999999999993</v>
      </c>
      <c r="L28" s="7"/>
      <c r="M28" s="7"/>
      <c r="N28" s="7"/>
      <c r="O28" s="20"/>
      <c r="P28" s="4"/>
      <c r="Q28" s="1"/>
      <c r="R28" s="20"/>
      <c r="S28" s="20"/>
      <c r="T28" s="20"/>
      <c r="U28" s="1"/>
      <c r="V28" s="7"/>
      <c r="W28" s="20"/>
      <c r="X28" s="37">
        <f t="shared" si="0"/>
        <v>9.1999999999999993</v>
      </c>
      <c r="Y28" s="24">
        <f t="shared" si="1"/>
        <v>9.1999999999999998E-3</v>
      </c>
      <c r="Z28" s="38">
        <f>Y28*Z6</f>
        <v>9.1999999999999998E-3</v>
      </c>
    </row>
    <row r="29" spans="1:26">
      <c r="A29" s="7" t="s">
        <v>35</v>
      </c>
      <c r="B29" s="7"/>
      <c r="C29" s="7"/>
      <c r="D29" s="7"/>
      <c r="E29" s="7"/>
      <c r="F29" s="7"/>
      <c r="G29" s="1"/>
      <c r="H29" s="1"/>
      <c r="I29" s="7"/>
      <c r="J29" s="1"/>
      <c r="K29" s="7"/>
      <c r="L29" s="7"/>
      <c r="M29" s="7"/>
      <c r="N29" s="7"/>
      <c r="O29" s="20"/>
      <c r="P29" s="4"/>
      <c r="Q29" s="1"/>
      <c r="R29" s="20"/>
      <c r="S29" s="20"/>
      <c r="T29" s="20"/>
      <c r="U29" s="1"/>
      <c r="V29" s="7"/>
      <c r="W29" s="20"/>
      <c r="X29" s="37">
        <f t="shared" si="0"/>
        <v>0</v>
      </c>
      <c r="Y29" s="24">
        <f t="shared" si="1"/>
        <v>0</v>
      </c>
      <c r="Z29" s="38">
        <f>Y29*Z6</f>
        <v>0</v>
      </c>
    </row>
    <row r="30" spans="1:26">
      <c r="A30" s="7" t="s">
        <v>36</v>
      </c>
      <c r="B30" s="7"/>
      <c r="C30" s="7"/>
      <c r="D30" s="7"/>
      <c r="E30" s="7"/>
      <c r="F30" s="7"/>
      <c r="G30" s="1"/>
      <c r="H30" s="1"/>
      <c r="I30" s="7"/>
      <c r="J30" s="1"/>
      <c r="K30" s="7"/>
      <c r="L30" s="7"/>
      <c r="M30" s="7"/>
      <c r="N30" s="7"/>
      <c r="O30" s="20"/>
      <c r="P30" s="4"/>
      <c r="Q30" s="1"/>
      <c r="R30" s="20"/>
      <c r="S30" s="20"/>
      <c r="T30" s="20"/>
      <c r="U30" s="1"/>
      <c r="V30" s="7"/>
      <c r="W30" s="20"/>
      <c r="X30" s="37">
        <f t="shared" si="0"/>
        <v>0</v>
      </c>
      <c r="Y30" s="24">
        <f t="shared" si="1"/>
        <v>0</v>
      </c>
      <c r="Z30" s="38">
        <f>Y30*Z6</f>
        <v>0</v>
      </c>
    </row>
    <row r="31" spans="1:26">
      <c r="A31" s="7" t="s">
        <v>37</v>
      </c>
      <c r="B31" s="7">
        <v>25</v>
      </c>
      <c r="C31" s="7"/>
      <c r="D31" s="7"/>
      <c r="E31" s="7"/>
      <c r="F31" s="7"/>
      <c r="G31" s="1"/>
      <c r="H31" s="1"/>
      <c r="I31" s="7"/>
      <c r="J31" s="1"/>
      <c r="K31" s="7"/>
      <c r="L31" s="7"/>
      <c r="M31" s="7"/>
      <c r="N31" s="7"/>
      <c r="O31" s="20"/>
      <c r="P31" s="4"/>
      <c r="Q31" s="1"/>
      <c r="R31" s="20"/>
      <c r="S31" s="20"/>
      <c r="T31" s="20"/>
      <c r="U31" s="1"/>
      <c r="V31" s="7"/>
      <c r="W31" s="20"/>
      <c r="X31" s="37">
        <f t="shared" si="0"/>
        <v>25</v>
      </c>
      <c r="Y31" s="24">
        <f t="shared" si="1"/>
        <v>2.5000000000000001E-2</v>
      </c>
      <c r="Z31" s="38">
        <f>Y31*Z6</f>
        <v>2.5000000000000001E-2</v>
      </c>
    </row>
    <row r="32" spans="1:26">
      <c r="A32" s="7" t="s">
        <v>38</v>
      </c>
      <c r="B32" s="7"/>
      <c r="C32" s="7"/>
      <c r="D32" s="7"/>
      <c r="E32" s="7"/>
      <c r="F32" s="7"/>
      <c r="G32" s="1"/>
      <c r="H32" s="1"/>
      <c r="I32" s="7"/>
      <c r="J32" s="1"/>
      <c r="K32" s="7"/>
      <c r="L32" s="7"/>
      <c r="M32" s="7"/>
      <c r="N32" s="7"/>
      <c r="O32" s="20"/>
      <c r="P32" s="4"/>
      <c r="Q32" s="1"/>
      <c r="R32" s="20"/>
      <c r="S32" s="20"/>
      <c r="T32" s="20"/>
      <c r="U32" s="1"/>
      <c r="V32" s="7"/>
      <c r="W32" s="20"/>
      <c r="X32" s="37">
        <f t="shared" si="0"/>
        <v>0</v>
      </c>
      <c r="Y32" s="24">
        <f t="shared" si="1"/>
        <v>0</v>
      </c>
      <c r="Z32" s="38">
        <f>Y32*Z6</f>
        <v>0</v>
      </c>
    </row>
    <row r="33" spans="1:26">
      <c r="A33" s="7" t="s">
        <v>43</v>
      </c>
      <c r="B33" s="7"/>
      <c r="C33" s="7"/>
      <c r="D33" s="7"/>
      <c r="E33" s="7"/>
      <c r="F33" s="7"/>
      <c r="G33" s="1"/>
      <c r="H33" s="1"/>
      <c r="I33" s="7"/>
      <c r="J33" s="1"/>
      <c r="K33" s="7"/>
      <c r="L33" s="7"/>
      <c r="M33" s="7"/>
      <c r="N33" s="7"/>
      <c r="O33" s="20"/>
      <c r="P33" s="4"/>
      <c r="Q33" s="1"/>
      <c r="R33" s="20"/>
      <c r="S33" s="20"/>
      <c r="T33" s="20"/>
      <c r="U33" s="1"/>
      <c r="V33" s="7"/>
      <c r="W33" s="20"/>
      <c r="X33" s="37">
        <f t="shared" si="0"/>
        <v>0</v>
      </c>
      <c r="Y33" s="24">
        <f t="shared" si="1"/>
        <v>0</v>
      </c>
      <c r="Z33" s="38">
        <f>Y33*Z6</f>
        <v>0</v>
      </c>
    </row>
    <row r="34" spans="1:26">
      <c r="A34" s="7" t="s">
        <v>94</v>
      </c>
      <c r="B34" s="7"/>
      <c r="C34" s="7"/>
      <c r="D34" s="7"/>
      <c r="E34" s="7"/>
      <c r="F34" s="7"/>
      <c r="G34" s="1"/>
      <c r="H34" s="1"/>
      <c r="I34" s="7"/>
      <c r="J34" s="1"/>
      <c r="K34" s="7"/>
      <c r="L34" s="7"/>
      <c r="M34" s="7"/>
      <c r="N34" s="7"/>
      <c r="O34" s="20"/>
      <c r="P34" s="4"/>
      <c r="Q34" s="1"/>
      <c r="R34" s="20"/>
      <c r="S34" s="20"/>
      <c r="T34" s="20"/>
      <c r="U34" s="1"/>
      <c r="V34" s="7"/>
      <c r="W34" s="20"/>
      <c r="X34" s="37">
        <f t="shared" si="0"/>
        <v>0</v>
      </c>
      <c r="Y34" s="24">
        <f t="shared" si="1"/>
        <v>0</v>
      </c>
      <c r="Z34" s="40">
        <f>Y34*Z6</f>
        <v>0</v>
      </c>
    </row>
    <row r="35" spans="1:26">
      <c r="A35" s="7" t="s">
        <v>95</v>
      </c>
      <c r="B35" s="7"/>
      <c r="C35" s="7"/>
      <c r="D35" s="7"/>
      <c r="E35" s="7"/>
      <c r="F35" s="7"/>
      <c r="G35" s="1"/>
      <c r="H35" s="1"/>
      <c r="I35" s="7"/>
      <c r="J35" s="1"/>
      <c r="K35" s="7"/>
      <c r="L35" s="7"/>
      <c r="M35" s="7"/>
      <c r="N35" s="7"/>
      <c r="O35" s="20"/>
      <c r="P35" s="4"/>
      <c r="Q35" s="1"/>
      <c r="R35" s="20"/>
      <c r="S35" s="20"/>
      <c r="T35" s="20"/>
      <c r="U35" s="1"/>
      <c r="V35" s="7"/>
      <c r="W35" s="20"/>
      <c r="X35" s="37">
        <f t="shared" si="0"/>
        <v>0</v>
      </c>
      <c r="Y35" s="24">
        <f t="shared" si="1"/>
        <v>0</v>
      </c>
      <c r="Z35" s="38">
        <f>Y35*Z6</f>
        <v>0</v>
      </c>
    </row>
    <row r="36" spans="1:26">
      <c r="A36" s="7" t="s">
        <v>39</v>
      </c>
      <c r="B36" s="7"/>
      <c r="C36" s="7"/>
      <c r="D36" s="7"/>
      <c r="E36" s="7"/>
      <c r="F36" s="7"/>
      <c r="G36" s="1"/>
      <c r="H36" s="1"/>
      <c r="I36" s="7"/>
      <c r="J36" s="1"/>
      <c r="K36" s="7"/>
      <c r="L36" s="7"/>
      <c r="M36" s="7"/>
      <c r="N36" s="7"/>
      <c r="O36" s="20"/>
      <c r="P36" s="4"/>
      <c r="Q36" s="1"/>
      <c r="R36" s="20"/>
      <c r="S36" s="20"/>
      <c r="T36" s="20"/>
      <c r="U36" s="1"/>
      <c r="V36" s="7"/>
      <c r="W36" s="20"/>
      <c r="X36" s="37">
        <f t="shared" si="0"/>
        <v>0</v>
      </c>
      <c r="Y36" s="24">
        <f t="shared" si="1"/>
        <v>0</v>
      </c>
      <c r="Z36" s="38">
        <f>Y36*Z6</f>
        <v>0</v>
      </c>
    </row>
    <row r="37" spans="1:26">
      <c r="A37" s="7" t="s">
        <v>85</v>
      </c>
      <c r="B37" s="7"/>
      <c r="C37" s="7"/>
      <c r="D37" s="7"/>
      <c r="E37" s="7"/>
      <c r="F37" s="7"/>
      <c r="G37" s="1"/>
      <c r="H37" s="1"/>
      <c r="I37" s="7"/>
      <c r="J37" s="1"/>
      <c r="K37" s="7"/>
      <c r="L37" s="7"/>
      <c r="M37" s="7"/>
      <c r="N37" s="7"/>
      <c r="O37" s="20"/>
      <c r="P37" s="4"/>
      <c r="Q37" s="1"/>
      <c r="R37" s="20"/>
      <c r="S37" s="20"/>
      <c r="T37" s="20"/>
      <c r="U37" s="1"/>
      <c r="V37" s="7"/>
      <c r="W37" s="20"/>
      <c r="X37" s="37">
        <f t="shared" si="0"/>
        <v>0</v>
      </c>
      <c r="Y37" s="24">
        <f t="shared" si="1"/>
        <v>0</v>
      </c>
      <c r="Z37" s="38">
        <f>Y37*Z6</f>
        <v>0</v>
      </c>
    </row>
    <row r="38" spans="1:26">
      <c r="A38" s="7" t="s">
        <v>96</v>
      </c>
      <c r="B38" s="7"/>
      <c r="C38" s="7"/>
      <c r="D38" s="7"/>
      <c r="E38" s="7"/>
      <c r="F38" s="7"/>
      <c r="G38" s="1"/>
      <c r="H38" s="1"/>
      <c r="I38" s="7"/>
      <c r="J38" s="1"/>
      <c r="K38" s="7"/>
      <c r="L38" s="7"/>
      <c r="M38" s="7"/>
      <c r="N38" s="7"/>
      <c r="O38" s="20"/>
      <c r="P38" s="4"/>
      <c r="Q38" s="1"/>
      <c r="R38" s="20"/>
      <c r="S38" s="20"/>
      <c r="T38" s="20"/>
      <c r="U38" s="1"/>
      <c r="V38" s="7"/>
      <c r="W38" s="20"/>
      <c r="X38" s="37">
        <f t="shared" si="0"/>
        <v>0</v>
      </c>
      <c r="Y38" s="24">
        <f t="shared" si="1"/>
        <v>0</v>
      </c>
      <c r="Z38" s="38">
        <f>Y38*Z6</f>
        <v>0</v>
      </c>
    </row>
    <row r="39" spans="1:26">
      <c r="A39" s="7" t="s">
        <v>41</v>
      </c>
      <c r="B39" s="7"/>
      <c r="C39" s="7"/>
      <c r="D39" s="7"/>
      <c r="E39" s="7"/>
      <c r="F39" s="7"/>
      <c r="G39" s="1"/>
      <c r="H39" s="1"/>
      <c r="I39" s="7"/>
      <c r="J39" s="1"/>
      <c r="K39" s="7"/>
      <c r="L39" s="7"/>
      <c r="M39" s="7"/>
      <c r="N39" s="7"/>
      <c r="O39" s="20"/>
      <c r="P39" s="4"/>
      <c r="Q39" s="1"/>
      <c r="R39" s="20"/>
      <c r="S39" s="20"/>
      <c r="T39" s="20"/>
      <c r="U39" s="1"/>
      <c r="V39" s="7"/>
      <c r="W39" s="20"/>
      <c r="X39" s="37">
        <f t="shared" si="0"/>
        <v>0</v>
      </c>
      <c r="Y39" s="24">
        <f t="shared" si="1"/>
        <v>0</v>
      </c>
      <c r="Z39" s="38">
        <f>Y39*Z6</f>
        <v>0</v>
      </c>
    </row>
    <row r="40" spans="1:26">
      <c r="A40" s="7" t="s">
        <v>125</v>
      </c>
      <c r="B40" s="7"/>
      <c r="C40" s="7"/>
      <c r="D40" s="7"/>
      <c r="E40" s="7"/>
      <c r="F40" s="7"/>
      <c r="G40" s="1"/>
      <c r="H40" s="1"/>
      <c r="I40" s="7"/>
      <c r="J40" s="1"/>
      <c r="K40" s="7"/>
      <c r="L40" s="7"/>
      <c r="M40" s="7"/>
      <c r="N40" s="7"/>
      <c r="O40" s="20"/>
      <c r="P40" s="4"/>
      <c r="Q40" s="1"/>
      <c r="R40" s="20"/>
      <c r="S40" s="20"/>
      <c r="T40" s="20"/>
      <c r="U40" s="1"/>
      <c r="V40" s="7"/>
      <c r="W40" s="20"/>
      <c r="X40" s="37">
        <f t="shared" si="0"/>
        <v>0</v>
      </c>
      <c r="Y40" s="24">
        <f t="shared" si="1"/>
        <v>0</v>
      </c>
      <c r="Z40" s="38">
        <f>Y40*Z6</f>
        <v>0</v>
      </c>
    </row>
    <row r="41" spans="1:26">
      <c r="A41" s="7" t="s">
        <v>11</v>
      </c>
      <c r="B41" s="7"/>
      <c r="C41" s="7"/>
      <c r="D41" s="7"/>
      <c r="E41" s="7"/>
      <c r="F41" s="7"/>
      <c r="G41" s="1"/>
      <c r="H41" s="1"/>
      <c r="I41" s="7"/>
      <c r="J41" s="1"/>
      <c r="K41" s="7"/>
      <c r="L41" s="7"/>
      <c r="M41" s="7"/>
      <c r="N41" s="7"/>
      <c r="O41" s="20"/>
      <c r="P41" s="4"/>
      <c r="Q41" s="1"/>
      <c r="R41" s="20"/>
      <c r="S41" s="20"/>
      <c r="T41" s="20"/>
      <c r="U41" s="1"/>
      <c r="V41" s="7"/>
      <c r="W41" s="20"/>
      <c r="X41" s="37">
        <f t="shared" si="0"/>
        <v>0</v>
      </c>
      <c r="Y41" s="24">
        <f t="shared" si="1"/>
        <v>0</v>
      </c>
      <c r="Z41" s="38">
        <f>Y41*Z6</f>
        <v>0</v>
      </c>
    </row>
    <row r="42" spans="1:26">
      <c r="A42" s="7" t="s">
        <v>40</v>
      </c>
      <c r="B42" s="7"/>
      <c r="C42" s="7"/>
      <c r="D42" s="7"/>
      <c r="E42" s="7"/>
      <c r="F42" s="7"/>
      <c r="G42" s="1"/>
      <c r="H42" s="1"/>
      <c r="I42" s="7"/>
      <c r="J42" s="1"/>
      <c r="K42" s="7"/>
      <c r="L42" s="7"/>
      <c r="M42" s="7"/>
      <c r="N42" s="7"/>
      <c r="O42" s="20"/>
      <c r="P42" s="4"/>
      <c r="Q42" s="1"/>
      <c r="R42" s="20"/>
      <c r="S42" s="20"/>
      <c r="T42" s="20"/>
      <c r="U42" s="1"/>
      <c r="V42" s="7"/>
      <c r="W42" s="20"/>
      <c r="X42" s="37">
        <f t="shared" si="0"/>
        <v>0</v>
      </c>
      <c r="Y42" s="24">
        <f t="shared" si="1"/>
        <v>0</v>
      </c>
      <c r="Z42" s="38">
        <f>Y42*Z6</f>
        <v>0</v>
      </c>
    </row>
    <row r="43" spans="1:26">
      <c r="A43" s="7" t="s">
        <v>42</v>
      </c>
      <c r="B43" s="7"/>
      <c r="C43" s="7"/>
      <c r="D43" s="7"/>
      <c r="E43" s="7"/>
      <c r="F43" s="7"/>
      <c r="G43" s="1"/>
      <c r="H43" s="1"/>
      <c r="I43" s="7"/>
      <c r="J43" s="1"/>
      <c r="K43" s="7"/>
      <c r="L43" s="7"/>
      <c r="M43" s="7"/>
      <c r="N43" s="7"/>
      <c r="O43" s="20"/>
      <c r="P43" s="4"/>
      <c r="Q43" s="1"/>
      <c r="R43" s="20"/>
      <c r="S43" s="20"/>
      <c r="T43" s="20"/>
      <c r="U43" s="1"/>
      <c r="V43" s="7"/>
      <c r="W43" s="20"/>
      <c r="X43" s="37">
        <f t="shared" si="0"/>
        <v>0</v>
      </c>
      <c r="Y43" s="24">
        <f t="shared" si="1"/>
        <v>0</v>
      </c>
      <c r="Z43" s="38">
        <f>Y43*Z6</f>
        <v>0</v>
      </c>
    </row>
    <row r="44" spans="1:26">
      <c r="A44" s="7" t="s">
        <v>97</v>
      </c>
      <c r="B44" s="7"/>
      <c r="C44" s="7"/>
      <c r="D44" s="7"/>
      <c r="E44" s="7"/>
      <c r="F44" s="7"/>
      <c r="G44" s="1"/>
      <c r="H44" s="1"/>
      <c r="I44" s="7"/>
      <c r="J44" s="1"/>
      <c r="K44" s="7"/>
      <c r="L44" s="7"/>
      <c r="M44" s="7"/>
      <c r="N44" s="7"/>
      <c r="O44" s="20"/>
      <c r="P44" s="4"/>
      <c r="Q44" s="1"/>
      <c r="R44" s="20"/>
      <c r="S44" s="20"/>
      <c r="T44" s="20"/>
      <c r="U44" s="1"/>
      <c r="V44" s="7"/>
      <c r="W44" s="20"/>
      <c r="X44" s="37">
        <f t="shared" si="0"/>
        <v>0</v>
      </c>
      <c r="Y44" s="24">
        <f t="shared" si="1"/>
        <v>0</v>
      </c>
      <c r="Z44" s="38">
        <f>Y44*Z6</f>
        <v>0</v>
      </c>
    </row>
    <row r="45" spans="1:26">
      <c r="A45" s="7" t="s">
        <v>98</v>
      </c>
      <c r="B45" s="7"/>
      <c r="C45" s="7"/>
      <c r="D45" s="7"/>
      <c r="E45" s="7"/>
      <c r="F45" s="7"/>
      <c r="G45" s="1"/>
      <c r="H45" s="1"/>
      <c r="I45" s="7"/>
      <c r="J45" s="1"/>
      <c r="K45" s="7"/>
      <c r="L45" s="7"/>
      <c r="M45" s="7"/>
      <c r="N45" s="7"/>
      <c r="O45" s="20"/>
      <c r="P45" s="4"/>
      <c r="Q45" s="1"/>
      <c r="R45" s="20"/>
      <c r="S45" s="20"/>
      <c r="T45" s="20"/>
      <c r="U45" s="1"/>
      <c r="V45" s="7"/>
      <c r="W45" s="20"/>
      <c r="X45" s="37">
        <f t="shared" si="0"/>
        <v>0</v>
      </c>
      <c r="Y45" s="24">
        <f t="shared" si="1"/>
        <v>0</v>
      </c>
      <c r="Z45" s="38">
        <f>Y45*Z6</f>
        <v>0</v>
      </c>
    </row>
    <row r="46" spans="1:26">
      <c r="A46" s="7" t="s">
        <v>99</v>
      </c>
      <c r="B46" s="7"/>
      <c r="C46" s="7"/>
      <c r="D46" s="7"/>
      <c r="E46" s="7"/>
      <c r="F46" s="7"/>
      <c r="G46" s="1"/>
      <c r="H46" s="1"/>
      <c r="I46" s="7"/>
      <c r="J46" s="1"/>
      <c r="K46" s="7"/>
      <c r="L46" s="7"/>
      <c r="M46" s="7"/>
      <c r="N46" s="7"/>
      <c r="O46" s="20"/>
      <c r="P46" s="4"/>
      <c r="Q46" s="1"/>
      <c r="R46" s="20"/>
      <c r="S46" s="20"/>
      <c r="T46" s="20"/>
      <c r="U46" s="1"/>
      <c r="V46" s="7"/>
      <c r="W46" s="20"/>
      <c r="X46" s="37">
        <f t="shared" si="0"/>
        <v>0</v>
      </c>
      <c r="Y46" s="24">
        <f t="shared" si="1"/>
        <v>0</v>
      </c>
      <c r="Z46" s="38">
        <f>Y46*Z6</f>
        <v>0</v>
      </c>
    </row>
    <row r="47" spans="1:26">
      <c r="A47" s="7" t="s">
        <v>100</v>
      </c>
      <c r="B47" s="7"/>
      <c r="C47" s="7"/>
      <c r="D47" s="7"/>
      <c r="E47" s="7"/>
      <c r="F47" s="7"/>
      <c r="G47" s="1"/>
      <c r="H47" s="1"/>
      <c r="I47" s="7"/>
      <c r="J47" s="1"/>
      <c r="K47" s="7"/>
      <c r="L47" s="7"/>
      <c r="M47" s="7"/>
      <c r="N47" s="7"/>
      <c r="O47" s="20"/>
      <c r="P47" s="4"/>
      <c r="Q47" s="1"/>
      <c r="R47" s="20"/>
      <c r="S47" s="20"/>
      <c r="T47" s="20"/>
      <c r="U47" s="1"/>
      <c r="V47" s="7"/>
      <c r="W47" s="20"/>
      <c r="X47" s="37">
        <f t="shared" si="0"/>
        <v>0</v>
      </c>
      <c r="Y47" s="24">
        <f t="shared" si="1"/>
        <v>0</v>
      </c>
      <c r="Z47" s="38">
        <f>Y47*Z6</f>
        <v>0</v>
      </c>
    </row>
    <row r="48" spans="1:26">
      <c r="A48" s="7" t="s">
        <v>101</v>
      </c>
      <c r="B48" s="7"/>
      <c r="C48" s="7"/>
      <c r="D48" s="7"/>
      <c r="E48" s="7"/>
      <c r="F48" s="7"/>
      <c r="G48" s="1"/>
      <c r="H48" s="1"/>
      <c r="I48" s="7"/>
      <c r="J48" s="1"/>
      <c r="K48" s="7"/>
      <c r="L48" s="7">
        <v>100</v>
      </c>
      <c r="M48" s="7"/>
      <c r="N48" s="7"/>
      <c r="O48" s="20"/>
      <c r="P48" s="4"/>
      <c r="Q48" s="1"/>
      <c r="R48" s="20"/>
      <c r="S48" s="20"/>
      <c r="T48" s="20"/>
      <c r="U48" s="1"/>
      <c r="V48" s="7"/>
      <c r="W48" s="20"/>
      <c r="X48" s="37">
        <f t="shared" si="0"/>
        <v>100</v>
      </c>
      <c r="Y48" s="24">
        <f t="shared" si="1"/>
        <v>0.1</v>
      </c>
      <c r="Z48" s="38">
        <f>Y48*Z6</f>
        <v>0.1</v>
      </c>
    </row>
    <row r="49" spans="1:26">
      <c r="A49" s="7" t="s">
        <v>102</v>
      </c>
      <c r="B49" s="7"/>
      <c r="C49" s="7"/>
      <c r="D49" s="7"/>
      <c r="E49" s="7"/>
      <c r="F49" s="7"/>
      <c r="G49" s="1"/>
      <c r="H49" s="1"/>
      <c r="I49" s="7"/>
      <c r="J49" s="1"/>
      <c r="K49" s="7"/>
      <c r="L49" s="7"/>
      <c r="M49" s="7"/>
      <c r="N49" s="7"/>
      <c r="O49" s="20"/>
      <c r="P49" s="4"/>
      <c r="Q49" s="1"/>
      <c r="R49" s="20"/>
      <c r="S49" s="20"/>
      <c r="T49" s="20"/>
      <c r="U49" s="1"/>
      <c r="V49" s="7"/>
      <c r="W49" s="20"/>
      <c r="X49" s="37">
        <f t="shared" si="0"/>
        <v>0</v>
      </c>
      <c r="Y49" s="24">
        <f t="shared" si="1"/>
        <v>0</v>
      </c>
      <c r="Z49" s="38">
        <f>Y49*Z6</f>
        <v>0</v>
      </c>
    </row>
    <row r="50" spans="1:26">
      <c r="A50" s="1" t="s">
        <v>145</v>
      </c>
      <c r="B50" s="7"/>
      <c r="C50" s="7"/>
      <c r="D50" s="7"/>
      <c r="E50" s="7"/>
      <c r="F50" s="7"/>
      <c r="G50" s="1"/>
      <c r="H50" s="1"/>
      <c r="I50" s="7"/>
      <c r="J50" s="1"/>
      <c r="K50" s="7"/>
      <c r="L50" s="7"/>
      <c r="M50" s="7"/>
      <c r="N50" s="7"/>
      <c r="O50" s="20"/>
      <c r="P50" s="4"/>
      <c r="Q50" s="1"/>
      <c r="R50" s="20"/>
      <c r="S50" s="20"/>
      <c r="T50" s="20"/>
      <c r="U50" s="1"/>
      <c r="V50" s="7"/>
      <c r="W50" s="20"/>
      <c r="X50" s="37">
        <f t="shared" si="0"/>
        <v>0</v>
      </c>
      <c r="Y50" s="24">
        <f t="shared" si="1"/>
        <v>0</v>
      </c>
      <c r="Z50" s="38">
        <f>Y50*Z6</f>
        <v>0</v>
      </c>
    </row>
    <row r="51" spans="1:26">
      <c r="A51" s="7" t="s">
        <v>44</v>
      </c>
      <c r="B51" s="1"/>
      <c r="C51" s="1"/>
      <c r="D51" s="1"/>
      <c r="E51" s="1"/>
      <c r="F51" s="1"/>
      <c r="G51" s="1"/>
      <c r="H51" s="1"/>
      <c r="I51" s="7"/>
      <c r="J51" s="1"/>
      <c r="K51" s="7">
        <v>30</v>
      </c>
      <c r="L51" s="1"/>
      <c r="M51" s="7"/>
      <c r="N51" s="7"/>
      <c r="O51" s="20"/>
      <c r="P51" s="4"/>
      <c r="Q51" s="1"/>
      <c r="R51" s="20"/>
      <c r="S51" s="20"/>
      <c r="T51" s="20"/>
      <c r="U51" s="1"/>
      <c r="V51" s="1"/>
      <c r="W51" s="20"/>
      <c r="X51" s="37">
        <f t="shared" si="0"/>
        <v>30</v>
      </c>
      <c r="Y51" s="24">
        <f t="shared" si="1"/>
        <v>0.03</v>
      </c>
      <c r="Z51" s="38">
        <f>Y51*Z6</f>
        <v>0.03</v>
      </c>
    </row>
    <row r="52" spans="1:26">
      <c r="A52" s="7" t="s">
        <v>45</v>
      </c>
      <c r="B52" s="1"/>
      <c r="C52" s="1"/>
      <c r="D52" s="1"/>
      <c r="E52" s="1"/>
      <c r="F52" s="1"/>
      <c r="G52" s="1"/>
      <c r="H52" s="1"/>
      <c r="I52" s="7"/>
      <c r="J52" s="1"/>
      <c r="K52" s="7">
        <v>27.2</v>
      </c>
      <c r="L52" s="1"/>
      <c r="M52" s="7"/>
      <c r="N52" s="7"/>
      <c r="O52" s="20"/>
      <c r="P52" s="4"/>
      <c r="Q52" s="1"/>
      <c r="R52" s="20"/>
      <c r="S52" s="20"/>
      <c r="T52" s="20"/>
      <c r="U52" s="1"/>
      <c r="V52" s="1"/>
      <c r="W52" s="20"/>
      <c r="X52" s="37">
        <f t="shared" si="0"/>
        <v>27.2</v>
      </c>
      <c r="Y52" s="24">
        <f t="shared" si="1"/>
        <v>2.7199999999999998E-2</v>
      </c>
      <c r="Z52" s="38">
        <f>Y52*Z6</f>
        <v>2.7199999999999998E-2</v>
      </c>
    </row>
    <row r="53" spans="1:26">
      <c r="A53" s="7" t="s">
        <v>6</v>
      </c>
      <c r="B53" s="1"/>
      <c r="C53" s="1"/>
      <c r="D53" s="1"/>
      <c r="E53" s="1"/>
      <c r="F53" s="1"/>
      <c r="G53" s="1"/>
      <c r="H53" s="1"/>
      <c r="I53" s="7"/>
      <c r="J53" s="1"/>
      <c r="K53" s="7">
        <v>9.6</v>
      </c>
      <c r="L53" s="1"/>
      <c r="M53" s="7"/>
      <c r="N53" s="7"/>
      <c r="O53" s="20"/>
      <c r="P53" s="4"/>
      <c r="Q53" s="1">
        <v>1.35</v>
      </c>
      <c r="R53" s="20"/>
      <c r="S53" s="20"/>
      <c r="T53" s="20"/>
      <c r="U53" s="1"/>
      <c r="V53" s="1"/>
      <c r="W53" s="20"/>
      <c r="X53" s="37">
        <f t="shared" si="0"/>
        <v>10.95</v>
      </c>
      <c r="Y53" s="24">
        <f t="shared" si="1"/>
        <v>1.095E-2</v>
      </c>
      <c r="Z53" s="38">
        <f>Y53*Z6</f>
        <v>1.095E-2</v>
      </c>
    </row>
    <row r="54" spans="1:26">
      <c r="A54" s="7" t="s">
        <v>9</v>
      </c>
      <c r="B54" s="1"/>
      <c r="C54" s="1"/>
      <c r="D54" s="1"/>
      <c r="E54" s="1"/>
      <c r="F54" s="1"/>
      <c r="G54" s="1"/>
      <c r="H54" s="1"/>
      <c r="I54" s="7"/>
      <c r="J54" s="1"/>
      <c r="K54" s="7">
        <v>10</v>
      </c>
      <c r="L54" s="1"/>
      <c r="M54" s="7"/>
      <c r="N54" s="7"/>
      <c r="O54" s="20"/>
      <c r="P54" s="4"/>
      <c r="Q54" s="1">
        <v>3</v>
      </c>
      <c r="R54" s="20"/>
      <c r="S54" s="20"/>
      <c r="T54" s="20"/>
      <c r="U54" s="1"/>
      <c r="V54" s="1"/>
      <c r="W54" s="20"/>
      <c r="X54" s="37">
        <f t="shared" si="0"/>
        <v>13</v>
      </c>
      <c r="Y54" s="24">
        <f t="shared" si="1"/>
        <v>1.2999999999999999E-2</v>
      </c>
      <c r="Z54" s="38">
        <f>Y54*Z6</f>
        <v>1.2999999999999999E-2</v>
      </c>
    </row>
    <row r="55" spans="1:26">
      <c r="A55" s="7" t="s">
        <v>46</v>
      </c>
      <c r="B55" s="1"/>
      <c r="C55" s="7"/>
      <c r="D55" s="7"/>
      <c r="E55" s="7"/>
      <c r="F55" s="7"/>
      <c r="G55" s="7"/>
      <c r="H55" s="7"/>
      <c r="I55" s="7"/>
      <c r="J55" s="1"/>
      <c r="K55" s="7"/>
      <c r="L55" s="7"/>
      <c r="M55" s="7"/>
      <c r="N55" s="7"/>
      <c r="O55" s="20"/>
      <c r="P55" s="4"/>
      <c r="Q55" s="7"/>
      <c r="R55" s="20"/>
      <c r="S55" s="20"/>
      <c r="T55" s="20"/>
      <c r="U55" s="1"/>
      <c r="V55" s="7"/>
      <c r="W55" s="20"/>
      <c r="X55" s="37">
        <f t="shared" si="0"/>
        <v>0</v>
      </c>
      <c r="Y55" s="24">
        <f t="shared" si="1"/>
        <v>0</v>
      </c>
      <c r="Z55" s="38">
        <f>Y55*Z6</f>
        <v>0</v>
      </c>
    </row>
    <row r="56" spans="1:26">
      <c r="A56" s="1" t="s">
        <v>103</v>
      </c>
      <c r="B56" s="1"/>
      <c r="C56" s="7"/>
      <c r="D56" s="7"/>
      <c r="E56" s="7"/>
      <c r="F56" s="7"/>
      <c r="G56" s="7"/>
      <c r="H56" s="7"/>
      <c r="I56" s="7"/>
      <c r="J56" s="1"/>
      <c r="K56" s="7"/>
      <c r="L56" s="7"/>
      <c r="M56" s="7"/>
      <c r="N56" s="7"/>
      <c r="O56" s="20"/>
      <c r="P56" s="4"/>
      <c r="Q56" s="7">
        <v>7.5</v>
      </c>
      <c r="R56" s="20"/>
      <c r="S56" s="20"/>
      <c r="T56" s="20"/>
      <c r="U56" s="1"/>
      <c r="V56" s="7"/>
      <c r="W56" s="20"/>
      <c r="X56" s="37">
        <f t="shared" si="0"/>
        <v>7.5</v>
      </c>
      <c r="Y56" s="24">
        <f t="shared" si="1"/>
        <v>7.4999999999999997E-3</v>
      </c>
      <c r="Z56" s="38">
        <f>Y56*Z6</f>
        <v>7.4999999999999997E-3</v>
      </c>
    </row>
    <row r="57" spans="1:26">
      <c r="A57" s="7" t="s">
        <v>15</v>
      </c>
      <c r="B57" s="1"/>
      <c r="C57" s="7"/>
      <c r="D57" s="7"/>
      <c r="E57" s="7"/>
      <c r="F57" s="7"/>
      <c r="G57" s="7"/>
      <c r="H57" s="7"/>
      <c r="I57" s="7"/>
      <c r="J57" s="1"/>
      <c r="K57" s="7"/>
      <c r="L57" s="7"/>
      <c r="M57" s="7"/>
      <c r="N57" s="7"/>
      <c r="O57" s="20"/>
      <c r="P57" s="4"/>
      <c r="Q57" s="7"/>
      <c r="R57" s="20"/>
      <c r="S57" s="20"/>
      <c r="T57" s="20"/>
      <c r="U57" s="7"/>
      <c r="V57" s="7"/>
      <c r="W57" s="20"/>
      <c r="X57" s="37">
        <f t="shared" si="0"/>
        <v>0</v>
      </c>
      <c r="Y57" s="24">
        <f t="shared" si="1"/>
        <v>0</v>
      </c>
      <c r="Z57" s="38">
        <f>Y57*Z6</f>
        <v>0</v>
      </c>
    </row>
    <row r="58" spans="1:26">
      <c r="A58" s="7" t="s">
        <v>126</v>
      </c>
      <c r="B58" s="1"/>
      <c r="C58" s="7"/>
      <c r="D58" s="7"/>
      <c r="E58" s="7"/>
      <c r="F58" s="7"/>
      <c r="G58" s="7"/>
      <c r="H58" s="7"/>
      <c r="I58" s="7"/>
      <c r="J58" s="1"/>
      <c r="K58" s="7"/>
      <c r="L58" s="7"/>
      <c r="M58" s="20"/>
      <c r="N58" s="20"/>
      <c r="O58" s="20"/>
      <c r="P58" s="4"/>
      <c r="Q58" s="7"/>
      <c r="R58" s="20"/>
      <c r="S58" s="20"/>
      <c r="T58" s="20"/>
      <c r="U58" s="7"/>
      <c r="V58" s="7"/>
      <c r="W58" s="20"/>
      <c r="X58" s="37">
        <f t="shared" si="0"/>
        <v>0</v>
      </c>
      <c r="Y58" s="24">
        <f t="shared" si="1"/>
        <v>0</v>
      </c>
      <c r="Z58" s="38">
        <f>Y58*Z6</f>
        <v>0</v>
      </c>
    </row>
    <row r="59" spans="1:26">
      <c r="A59" s="7" t="s">
        <v>84</v>
      </c>
      <c r="B59" s="1"/>
      <c r="C59" s="7"/>
      <c r="D59" s="7"/>
      <c r="E59" s="7"/>
      <c r="F59" s="7"/>
      <c r="G59" s="7"/>
      <c r="H59" s="7"/>
      <c r="I59" s="7"/>
      <c r="J59" s="1"/>
      <c r="K59" s="7"/>
      <c r="L59" s="7"/>
      <c r="M59" s="20"/>
      <c r="N59" s="20"/>
      <c r="O59" s="20"/>
      <c r="P59" s="4"/>
      <c r="Q59" s="7"/>
      <c r="R59" s="20"/>
      <c r="S59" s="20"/>
      <c r="T59" s="20"/>
      <c r="U59" s="7"/>
      <c r="V59" s="7"/>
      <c r="W59" s="20"/>
      <c r="X59" s="37">
        <f t="shared" si="0"/>
        <v>0</v>
      </c>
      <c r="Y59" s="24">
        <f t="shared" si="1"/>
        <v>0</v>
      </c>
      <c r="Z59" s="38">
        <f>Y59*Z6</f>
        <v>0</v>
      </c>
    </row>
    <row r="60" spans="1:26">
      <c r="A60" s="7" t="s">
        <v>104</v>
      </c>
      <c r="B60" s="1"/>
      <c r="C60" s="7"/>
      <c r="D60" s="7"/>
      <c r="E60" s="7"/>
      <c r="F60" s="7"/>
      <c r="G60" s="7"/>
      <c r="H60" s="7"/>
      <c r="I60" s="7"/>
      <c r="J60" s="1"/>
      <c r="K60" s="7"/>
      <c r="L60" s="7"/>
      <c r="M60" s="20"/>
      <c r="N60" s="20"/>
      <c r="O60" s="20"/>
      <c r="P60" s="4"/>
      <c r="Q60" s="7"/>
      <c r="R60" s="20"/>
      <c r="S60" s="20"/>
      <c r="T60" s="20"/>
      <c r="U60" s="7"/>
      <c r="V60" s="7"/>
      <c r="W60" s="20"/>
      <c r="X60" s="37">
        <f t="shared" si="0"/>
        <v>0</v>
      </c>
      <c r="Y60" s="24">
        <f t="shared" si="1"/>
        <v>0</v>
      </c>
      <c r="Z60" s="38">
        <f>Y60*Z6</f>
        <v>0</v>
      </c>
    </row>
    <row r="61" spans="1:26">
      <c r="A61" s="7" t="s">
        <v>105</v>
      </c>
      <c r="B61" s="1"/>
      <c r="C61" s="7"/>
      <c r="D61" s="7"/>
      <c r="E61" s="7"/>
      <c r="F61" s="7"/>
      <c r="G61" s="7"/>
      <c r="H61" s="7"/>
      <c r="I61" s="7"/>
      <c r="J61" s="1"/>
      <c r="K61" s="7"/>
      <c r="L61" s="7"/>
      <c r="M61" s="20"/>
      <c r="N61" s="20"/>
      <c r="O61" s="20"/>
      <c r="P61" s="4"/>
      <c r="Q61" s="7"/>
      <c r="R61" s="20"/>
      <c r="S61" s="20"/>
      <c r="T61" s="20"/>
      <c r="U61" s="7"/>
      <c r="V61" s="7"/>
      <c r="W61" s="20"/>
      <c r="X61" s="37">
        <f t="shared" si="0"/>
        <v>0</v>
      </c>
      <c r="Y61" s="24">
        <f t="shared" si="1"/>
        <v>0</v>
      </c>
      <c r="Z61" s="38">
        <f>Y61*Z6</f>
        <v>0</v>
      </c>
    </row>
    <row r="62" spans="1:26">
      <c r="A62" s="7" t="s">
        <v>47</v>
      </c>
      <c r="B62" s="1"/>
      <c r="C62" s="7"/>
      <c r="D62" s="7"/>
      <c r="E62" s="7"/>
      <c r="F62" s="7"/>
      <c r="G62" s="7"/>
      <c r="H62" s="7"/>
      <c r="I62" s="7"/>
      <c r="J62" s="1"/>
      <c r="K62" s="7"/>
      <c r="L62" s="7"/>
      <c r="M62" s="20"/>
      <c r="N62" s="20"/>
      <c r="O62" s="20"/>
      <c r="P62" s="4"/>
      <c r="Q62" s="7"/>
      <c r="R62" s="20"/>
      <c r="S62" s="20"/>
      <c r="T62" s="20"/>
      <c r="U62" s="7"/>
      <c r="V62" s="7"/>
      <c r="W62" s="20"/>
      <c r="X62" s="37">
        <f t="shared" si="0"/>
        <v>0</v>
      </c>
      <c r="Y62" s="24">
        <f t="shared" si="1"/>
        <v>0</v>
      </c>
      <c r="Z62" s="38">
        <f>Y62*Z6</f>
        <v>0</v>
      </c>
    </row>
    <row r="63" spans="1:26">
      <c r="A63" s="7" t="s">
        <v>48</v>
      </c>
      <c r="B63" s="1"/>
      <c r="C63" s="1"/>
      <c r="D63" s="1"/>
      <c r="E63" s="1"/>
      <c r="F63" s="1"/>
      <c r="G63" s="7"/>
      <c r="H63" s="7"/>
      <c r="I63" s="7"/>
      <c r="J63" s="1">
        <v>63</v>
      </c>
      <c r="K63" s="7"/>
      <c r="L63" s="1"/>
      <c r="M63" s="1"/>
      <c r="N63" s="1"/>
      <c r="O63" s="4"/>
      <c r="P63" s="4"/>
      <c r="Q63" s="7"/>
      <c r="R63" s="20"/>
      <c r="S63" s="20"/>
      <c r="T63" s="20"/>
      <c r="U63" s="7"/>
      <c r="V63" s="1"/>
      <c r="W63" s="20"/>
      <c r="X63" s="37">
        <f t="shared" si="0"/>
        <v>63</v>
      </c>
      <c r="Y63" s="24">
        <f t="shared" si="1"/>
        <v>6.3E-2</v>
      </c>
      <c r="Z63" s="38">
        <f>Y63*Z6</f>
        <v>6.3E-2</v>
      </c>
    </row>
    <row r="64" spans="1:26">
      <c r="A64" s="7" t="s">
        <v>13</v>
      </c>
      <c r="B64" s="1"/>
      <c r="C64" s="1"/>
      <c r="D64" s="1"/>
      <c r="E64" s="1"/>
      <c r="F64" s="1"/>
      <c r="G64" s="7"/>
      <c r="H64" s="7"/>
      <c r="I64" s="7"/>
      <c r="J64" s="1"/>
      <c r="K64" s="7"/>
      <c r="L64" s="1"/>
      <c r="M64" s="1"/>
      <c r="N64" s="1"/>
      <c r="O64" s="4"/>
      <c r="P64" s="4"/>
      <c r="Q64" s="7"/>
      <c r="R64" s="20"/>
      <c r="S64" s="20"/>
      <c r="T64" s="20"/>
      <c r="U64" s="7"/>
      <c r="V64" s="1"/>
      <c r="W64" s="20"/>
      <c r="X64" s="37">
        <f t="shared" si="0"/>
        <v>0</v>
      </c>
      <c r="Y64" s="24">
        <f t="shared" si="1"/>
        <v>0</v>
      </c>
      <c r="Z64" s="38">
        <f>Y64*Z6</f>
        <v>0</v>
      </c>
    </row>
    <row r="65" spans="1:26">
      <c r="A65" s="7" t="s">
        <v>49</v>
      </c>
      <c r="B65" s="1"/>
      <c r="C65" s="1"/>
      <c r="D65" s="1"/>
      <c r="E65" s="1"/>
      <c r="F65" s="1"/>
      <c r="G65" s="7"/>
      <c r="H65" s="7"/>
      <c r="I65" s="7"/>
      <c r="J65" s="1"/>
      <c r="K65" s="7"/>
      <c r="L65" s="1"/>
      <c r="M65" s="1"/>
      <c r="N65" s="1"/>
      <c r="O65" s="4"/>
      <c r="P65" s="4"/>
      <c r="Q65" s="7"/>
      <c r="R65" s="20"/>
      <c r="S65" s="20"/>
      <c r="T65" s="20"/>
      <c r="U65" s="7"/>
      <c r="V65" s="1"/>
      <c r="W65" s="20"/>
      <c r="X65" s="37">
        <f t="shared" si="0"/>
        <v>0</v>
      </c>
      <c r="Y65" s="24">
        <f t="shared" si="1"/>
        <v>0</v>
      </c>
      <c r="Z65" s="38">
        <f>Y65*Z6</f>
        <v>0</v>
      </c>
    </row>
    <row r="66" spans="1:26">
      <c r="A66" s="7" t="s">
        <v>127</v>
      </c>
      <c r="B66" s="1"/>
      <c r="C66" s="1"/>
      <c r="D66" s="1"/>
      <c r="E66" s="1"/>
      <c r="F66" s="1"/>
      <c r="G66" s="7"/>
      <c r="H66" s="7"/>
      <c r="I66" s="7"/>
      <c r="J66" s="1"/>
      <c r="K66" s="7"/>
      <c r="L66" s="1"/>
      <c r="M66" s="1"/>
      <c r="N66" s="1"/>
      <c r="O66" s="4"/>
      <c r="P66" s="4"/>
      <c r="Q66" s="7"/>
      <c r="R66" s="20"/>
      <c r="S66" s="20"/>
      <c r="T66" s="20"/>
      <c r="U66" s="7"/>
      <c r="V66" s="1"/>
      <c r="W66" s="20"/>
      <c r="X66" s="37">
        <f t="shared" si="0"/>
        <v>0</v>
      </c>
      <c r="Y66" s="24">
        <f t="shared" si="1"/>
        <v>0</v>
      </c>
      <c r="Z66" s="38">
        <f>Y66*Z6</f>
        <v>0</v>
      </c>
    </row>
    <row r="67" spans="1:26">
      <c r="A67" s="7" t="s">
        <v>128</v>
      </c>
      <c r="B67" s="1"/>
      <c r="C67" s="1"/>
      <c r="D67" s="1"/>
      <c r="E67" s="1"/>
      <c r="F67" s="1"/>
      <c r="G67" s="7"/>
      <c r="H67" s="7"/>
      <c r="I67" s="7"/>
      <c r="J67" s="1"/>
      <c r="K67" s="7"/>
      <c r="L67" s="1"/>
      <c r="M67" s="1"/>
      <c r="N67" s="1"/>
      <c r="O67" s="1"/>
      <c r="P67" s="1"/>
      <c r="Q67" s="7"/>
      <c r="R67" s="7"/>
      <c r="S67" s="7"/>
      <c r="T67" s="7"/>
      <c r="U67" s="7"/>
      <c r="V67" s="1"/>
      <c r="W67" s="20"/>
      <c r="X67" s="37">
        <f t="shared" si="0"/>
        <v>0</v>
      </c>
      <c r="Y67" s="24">
        <f t="shared" si="1"/>
        <v>0</v>
      </c>
      <c r="Z67" s="38">
        <f>Y67*Z6</f>
        <v>0</v>
      </c>
    </row>
    <row r="68" spans="1:26">
      <c r="A68" s="54" t="s">
        <v>129</v>
      </c>
      <c r="B68" s="7"/>
      <c r="C68" s="7"/>
      <c r="D68" s="7"/>
      <c r="E68" s="7"/>
      <c r="F68" s="7"/>
      <c r="G68" s="7"/>
      <c r="H68" s="7"/>
      <c r="I68" s="7"/>
      <c r="J68" s="1"/>
      <c r="K68" s="7"/>
      <c r="L68" s="7"/>
      <c r="M68" s="1"/>
      <c r="N68" s="1"/>
      <c r="O68" s="1"/>
      <c r="P68" s="1"/>
      <c r="Q68" s="7"/>
      <c r="R68" s="7"/>
      <c r="S68" s="7"/>
      <c r="T68" s="7"/>
      <c r="U68" s="7"/>
      <c r="V68" s="7"/>
      <c r="W68" s="20"/>
      <c r="X68" s="37">
        <f t="shared" si="0"/>
        <v>0</v>
      </c>
      <c r="Y68" s="24">
        <f t="shared" si="1"/>
        <v>0</v>
      </c>
      <c r="Z68" s="38">
        <f>Y68*Z6</f>
        <v>0</v>
      </c>
    </row>
    <row r="69" spans="1:26">
      <c r="A69" s="7" t="s">
        <v>53</v>
      </c>
      <c r="B69" s="7"/>
      <c r="C69" s="7"/>
      <c r="D69" s="7"/>
      <c r="E69" s="7">
        <v>7.5</v>
      </c>
      <c r="F69" s="7"/>
      <c r="G69" s="7"/>
      <c r="H69" s="7"/>
      <c r="I69" s="7"/>
      <c r="J69" s="1"/>
      <c r="K69" s="7"/>
      <c r="L69" s="7"/>
      <c r="M69" s="1"/>
      <c r="N69" s="1"/>
      <c r="O69" s="1"/>
      <c r="P69" s="1"/>
      <c r="Q69" s="7"/>
      <c r="R69" s="7"/>
      <c r="S69" s="7"/>
      <c r="T69" s="7"/>
      <c r="U69" s="7"/>
      <c r="V69" s="7"/>
      <c r="W69" s="20"/>
      <c r="X69" s="37">
        <f t="shared" si="0"/>
        <v>7.5</v>
      </c>
      <c r="Y69" s="24">
        <f t="shared" si="1"/>
        <v>7.4999999999999997E-3</v>
      </c>
      <c r="Z69" s="38">
        <f>Y69*Z6</f>
        <v>7.4999999999999997E-3</v>
      </c>
    </row>
    <row r="70" spans="1:26">
      <c r="A70" s="7" t="s">
        <v>106</v>
      </c>
      <c r="B70" s="7"/>
      <c r="C70" s="7"/>
      <c r="D70" s="7"/>
      <c r="E70" s="7"/>
      <c r="F70" s="7"/>
      <c r="G70" s="7"/>
      <c r="H70" s="7"/>
      <c r="I70" s="7"/>
      <c r="J70" s="1"/>
      <c r="K70" s="7"/>
      <c r="L70" s="7"/>
      <c r="M70" s="1"/>
      <c r="N70" s="1"/>
      <c r="O70" s="1"/>
      <c r="P70" s="1"/>
      <c r="Q70" s="7"/>
      <c r="R70" s="7"/>
      <c r="S70" s="7"/>
      <c r="T70" s="7"/>
      <c r="U70" s="7"/>
      <c r="V70" s="7"/>
      <c r="W70" s="20"/>
      <c r="X70" s="37">
        <f t="shared" si="0"/>
        <v>0</v>
      </c>
      <c r="Y70" s="24">
        <f t="shared" si="1"/>
        <v>0</v>
      </c>
      <c r="Z70" s="38">
        <f>Y70*Z6</f>
        <v>0</v>
      </c>
    </row>
    <row r="71" spans="1:26">
      <c r="A71" s="7" t="s">
        <v>50</v>
      </c>
      <c r="B71" s="7"/>
      <c r="C71" s="7"/>
      <c r="D71" s="7"/>
      <c r="E71" s="7"/>
      <c r="F71" s="7"/>
      <c r="G71" s="1"/>
      <c r="H71" s="1"/>
      <c r="I71" s="7"/>
      <c r="J71" s="1"/>
      <c r="K71" s="7"/>
      <c r="L71" s="7"/>
      <c r="M71" s="1"/>
      <c r="N71" s="1"/>
      <c r="O71" s="1"/>
      <c r="P71" s="1"/>
      <c r="Q71" s="1">
        <v>2.25</v>
      </c>
      <c r="R71" s="7"/>
      <c r="S71" s="7"/>
      <c r="T71" s="7"/>
      <c r="U71" s="7"/>
      <c r="V71" s="1"/>
      <c r="W71" s="7"/>
      <c r="X71" s="37">
        <f t="shared" si="0"/>
        <v>2.25</v>
      </c>
      <c r="Y71" s="24">
        <f t="shared" si="1"/>
        <v>2.2499999999999998E-3</v>
      </c>
      <c r="Z71" s="28">
        <f>Y71*Z6</f>
        <v>2.2499999999999998E-3</v>
      </c>
    </row>
    <row r="72" spans="1:26">
      <c r="A72" s="7" t="s">
        <v>107</v>
      </c>
      <c r="B72" s="7"/>
      <c r="C72" s="7"/>
      <c r="D72" s="7"/>
      <c r="E72" s="7"/>
      <c r="F72" s="7"/>
      <c r="G72" s="1"/>
      <c r="H72" s="1"/>
      <c r="I72" s="7"/>
      <c r="J72" s="1"/>
      <c r="K72" s="7"/>
      <c r="L72" s="7"/>
      <c r="M72" s="1"/>
      <c r="N72" s="1"/>
      <c r="O72" s="1"/>
      <c r="P72" s="1"/>
      <c r="Q72" s="1"/>
      <c r="R72" s="7"/>
      <c r="S72" s="7"/>
      <c r="T72" s="7"/>
      <c r="U72" s="7"/>
      <c r="V72" s="1"/>
      <c r="W72" s="7"/>
      <c r="X72" s="37">
        <f t="shared" ref="X72:X93" si="2">SUM(B72:W72)</f>
        <v>0</v>
      </c>
      <c r="Y72" s="24">
        <f t="shared" ref="Y72:Y87" si="3">X72/1000</f>
        <v>0</v>
      </c>
      <c r="Z72" s="28">
        <f>Y72*Z6</f>
        <v>0</v>
      </c>
    </row>
    <row r="73" spans="1:26">
      <c r="A73" s="7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7">
        <f t="shared" si="2"/>
        <v>0</v>
      </c>
      <c r="Y73" s="24">
        <f t="shared" si="3"/>
        <v>0</v>
      </c>
      <c r="Z73" s="28">
        <f>Y73*Z6</f>
        <v>0</v>
      </c>
    </row>
    <row r="74" spans="1:26">
      <c r="A74" s="55" t="s">
        <v>108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7">
        <f t="shared" si="2"/>
        <v>0</v>
      </c>
      <c r="Y74" s="24">
        <f t="shared" si="3"/>
        <v>0</v>
      </c>
      <c r="Z74" s="28">
        <f>Y74*Z6</f>
        <v>0</v>
      </c>
    </row>
    <row r="75" spans="1:26">
      <c r="A75" s="55" t="s">
        <v>51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7">
        <f t="shared" si="2"/>
        <v>0</v>
      </c>
      <c r="Y75" s="24">
        <f t="shared" si="3"/>
        <v>0</v>
      </c>
      <c r="Z75" s="28">
        <f>Y75*Z6</f>
        <v>0</v>
      </c>
    </row>
    <row r="76" spans="1:26">
      <c r="A76" s="55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f t="shared" si="2"/>
        <v>0</v>
      </c>
      <c r="Y76" s="24">
        <f t="shared" si="3"/>
        <v>0</v>
      </c>
      <c r="Z76" s="28">
        <f>Y76*Z6</f>
        <v>0</v>
      </c>
    </row>
    <row r="77" spans="1:26">
      <c r="A77" s="55" t="s">
        <v>56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>
        <v>21.4</v>
      </c>
      <c r="O77" s="1"/>
      <c r="P77" s="1"/>
      <c r="Q77" s="1"/>
      <c r="R77" s="1"/>
      <c r="S77" s="1"/>
      <c r="T77" s="1"/>
      <c r="U77" s="1"/>
      <c r="V77" s="1"/>
      <c r="W77" s="1"/>
      <c r="X77" s="37">
        <f t="shared" si="2"/>
        <v>21.4</v>
      </c>
      <c r="Y77" s="24">
        <f t="shared" si="3"/>
        <v>2.1399999999999999E-2</v>
      </c>
      <c r="Z77" s="28">
        <f>Y77*Z6</f>
        <v>2.1399999999999999E-2</v>
      </c>
    </row>
    <row r="78" spans="1:26">
      <c r="A78" s="55" t="s">
        <v>110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7">
        <f t="shared" si="2"/>
        <v>0</v>
      </c>
      <c r="Y78" s="24">
        <f t="shared" si="3"/>
        <v>0</v>
      </c>
      <c r="Z78" s="28">
        <f>Y78*Z6</f>
        <v>0</v>
      </c>
    </row>
    <row r="79" spans="1:26">
      <c r="A79" s="55" t="s">
        <v>111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7">
        <f t="shared" si="2"/>
        <v>0</v>
      </c>
      <c r="Y79" s="24">
        <f t="shared" si="3"/>
        <v>0</v>
      </c>
      <c r="Z79" s="28">
        <f>Y79*Z6</f>
        <v>0</v>
      </c>
    </row>
    <row r="80" spans="1:26">
      <c r="A80" s="7" t="s">
        <v>112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7">
        <f t="shared" si="2"/>
        <v>0</v>
      </c>
      <c r="Y80" s="24">
        <f t="shared" si="3"/>
        <v>0</v>
      </c>
      <c r="Z80" s="28">
        <f>Y80*Z6</f>
        <v>0</v>
      </c>
    </row>
    <row r="81" spans="1:26" ht="30">
      <c r="A81" s="27" t="s">
        <v>113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7">
        <f t="shared" si="2"/>
        <v>0</v>
      </c>
      <c r="Y81" s="24">
        <f t="shared" si="3"/>
        <v>0</v>
      </c>
      <c r="Z81" s="28">
        <f>Y81*Z6</f>
        <v>0</v>
      </c>
    </row>
    <row r="82" spans="1:26">
      <c r="A82" s="7" t="s">
        <v>114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7">
        <f t="shared" si="2"/>
        <v>0</v>
      </c>
      <c r="Y82" s="24">
        <f t="shared" si="3"/>
        <v>0</v>
      </c>
      <c r="Z82" s="28">
        <f>Y82*Z6</f>
        <v>0</v>
      </c>
    </row>
    <row r="83" spans="1:26">
      <c r="A83" s="7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7">
        <f t="shared" si="2"/>
        <v>0</v>
      </c>
      <c r="Y83" s="24">
        <f t="shared" si="3"/>
        <v>0</v>
      </c>
      <c r="Z83" s="28">
        <f>Y83*Z6</f>
        <v>0</v>
      </c>
    </row>
    <row r="84" spans="1:26">
      <c r="A84" s="7" t="s">
        <v>116</v>
      </c>
      <c r="B84" s="1"/>
      <c r="C84" s="1">
        <v>40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7">
        <f t="shared" si="2"/>
        <v>40</v>
      </c>
      <c r="Y84" s="24">
        <f t="shared" si="3"/>
        <v>0.04</v>
      </c>
      <c r="Z84" s="28">
        <f>Y84*Z6</f>
        <v>0.04</v>
      </c>
    </row>
    <row r="85" spans="1:26">
      <c r="A85" s="7" t="s">
        <v>117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7">
        <f t="shared" si="2"/>
        <v>0</v>
      </c>
      <c r="Y85" s="24">
        <f t="shared" si="3"/>
        <v>0</v>
      </c>
      <c r="Z85" s="28">
        <f>Y85*Z6</f>
        <v>0</v>
      </c>
    </row>
    <row r="86" spans="1:26">
      <c r="A86" s="7" t="s">
        <v>118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7">
        <f t="shared" si="2"/>
        <v>0</v>
      </c>
      <c r="Y86" s="24">
        <f t="shared" si="3"/>
        <v>0</v>
      </c>
      <c r="Z86" s="28">
        <f>Y86*Z6</f>
        <v>0</v>
      </c>
    </row>
    <row r="87" spans="1:26">
      <c r="A87" s="7" t="s">
        <v>119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7">
        <f t="shared" si="2"/>
        <v>0</v>
      </c>
      <c r="Y87" s="24">
        <f t="shared" si="3"/>
        <v>0</v>
      </c>
      <c r="Z87" s="28">
        <f>Y87*Z6</f>
        <v>0</v>
      </c>
    </row>
    <row r="88" spans="1:26">
      <c r="A88" s="7" t="s">
        <v>120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7">
        <f t="shared" si="2"/>
        <v>0</v>
      </c>
      <c r="Y88" s="24">
        <f>X88</f>
        <v>0</v>
      </c>
      <c r="Z88" s="28">
        <f>Y88*Z6</f>
        <v>0</v>
      </c>
    </row>
    <row r="89" spans="1:26">
      <c r="A89" s="7" t="s">
        <v>121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7">
        <f t="shared" si="2"/>
        <v>0</v>
      </c>
      <c r="Y89" s="24">
        <f t="shared" ref="Y89:Y93" si="4">X89</f>
        <v>0</v>
      </c>
      <c r="Z89" s="28">
        <f>Y89*Z6</f>
        <v>0</v>
      </c>
    </row>
    <row r="90" spans="1:26">
      <c r="A90" s="7" t="s">
        <v>122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7">
        <f t="shared" si="2"/>
        <v>0</v>
      </c>
      <c r="Y90" s="24">
        <f t="shared" si="4"/>
        <v>0</v>
      </c>
      <c r="Z90" s="28">
        <f>Y90*Z6</f>
        <v>0</v>
      </c>
    </row>
    <row r="91" spans="1:26">
      <c r="A91" s="7" t="s">
        <v>123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7">
        <f t="shared" si="2"/>
        <v>0</v>
      </c>
      <c r="Y91" s="24">
        <f t="shared" si="4"/>
        <v>0</v>
      </c>
      <c r="Z91" s="28">
        <f>Y91*Z6</f>
        <v>0</v>
      </c>
    </row>
    <row r="92" spans="1:26">
      <c r="A92" s="1" t="s">
        <v>146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7">
        <f t="shared" si="2"/>
        <v>0</v>
      </c>
      <c r="Y92" s="24">
        <f t="shared" si="4"/>
        <v>0</v>
      </c>
      <c r="Z92" s="28">
        <f>Y92*Z6</f>
        <v>0</v>
      </c>
    </row>
    <row r="93" spans="1:26">
      <c r="A93" s="1" t="s">
        <v>143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7">
        <f t="shared" si="2"/>
        <v>0</v>
      </c>
      <c r="Y93" s="24">
        <f t="shared" si="4"/>
        <v>0</v>
      </c>
      <c r="Z93" s="28">
        <f>Y93*Z6</f>
        <v>0</v>
      </c>
    </row>
    <row r="94" spans="1:26">
      <c r="A94" s="1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1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1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1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1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1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1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1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1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1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1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mergeCells count="5">
    <mergeCell ref="S4:W4"/>
    <mergeCell ref="A5:A6"/>
    <mergeCell ref="B4:F4"/>
    <mergeCell ref="G4:I4"/>
    <mergeCell ref="J4:R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04"/>
  <sheetViews>
    <sheetView zoomScale="80" zoomScaleNormal="80" workbookViewId="0">
      <pane xSplit="1" ySplit="6" topLeftCell="B76" activePane="bottomRight" state="frozen"/>
      <selection pane="topRight" activeCell="B1" sqref="B1"/>
      <selection pane="bottomLeft" activeCell="A7" sqref="A7"/>
      <selection pane="bottomRight" activeCell="C86" sqref="C86"/>
    </sheetView>
  </sheetViews>
  <sheetFormatPr defaultRowHeight="15"/>
  <cols>
    <col min="1" max="1" width="32.5703125" style="52" customWidth="1"/>
    <col min="2" max="2" width="8" customWidth="1"/>
    <col min="3" max="5" width="7.28515625" customWidth="1"/>
    <col min="6" max="6" width="9.7109375" customWidth="1"/>
    <col min="7" max="8" width="7" customWidth="1"/>
    <col min="9" max="9" width="5.140625" customWidth="1"/>
    <col min="10" max="10" width="9.140625" customWidth="1"/>
    <col min="11" max="11" width="7.7109375" customWidth="1"/>
    <col min="12" max="12" width="9.140625" customWidth="1"/>
    <col min="13" max="13" width="7.85546875" customWidth="1"/>
    <col min="14" max="14" width="9.140625" customWidth="1"/>
    <col min="15" max="15" width="7.5703125" customWidth="1"/>
    <col min="16" max="17" width="8.28515625" customWidth="1"/>
    <col min="18" max="20" width="5.85546875" customWidth="1"/>
    <col min="21" max="21" width="9.140625" customWidth="1"/>
    <col min="22" max="23" width="7.5703125" customWidth="1"/>
  </cols>
  <sheetData>
    <row r="3" spans="1:26" ht="21.75" thickBot="1">
      <c r="A3" s="82" t="s">
        <v>135</v>
      </c>
      <c r="B3" s="3"/>
      <c r="C3" s="3"/>
      <c r="D3" s="3"/>
      <c r="E3" s="3"/>
      <c r="F3" s="3"/>
    </row>
    <row r="4" spans="1:26" ht="54" customHeight="1" thickBot="1">
      <c r="A4" s="6" t="s">
        <v>83</v>
      </c>
      <c r="B4" s="119" t="s">
        <v>130</v>
      </c>
      <c r="C4" s="120"/>
      <c r="D4" s="120"/>
      <c r="E4" s="120"/>
      <c r="F4" s="121"/>
      <c r="G4" s="116" t="s">
        <v>55</v>
      </c>
      <c r="H4" s="117"/>
      <c r="I4" s="118"/>
      <c r="J4" s="125" t="s">
        <v>132</v>
      </c>
      <c r="K4" s="126"/>
      <c r="L4" s="126"/>
      <c r="M4" s="126"/>
      <c r="N4" s="126"/>
      <c r="O4" s="126"/>
      <c r="P4" s="126"/>
      <c r="Q4" s="126"/>
      <c r="R4" s="127"/>
      <c r="S4" s="122" t="s">
        <v>131</v>
      </c>
      <c r="T4" s="123"/>
      <c r="U4" s="123"/>
      <c r="V4" s="123"/>
      <c r="W4" s="124"/>
      <c r="X4" s="9"/>
      <c r="Y4" s="9"/>
      <c r="Z4" s="9"/>
    </row>
    <row r="5" spans="1:26" ht="99.75" customHeight="1" thickBot="1">
      <c r="A5" s="114" t="s">
        <v>0</v>
      </c>
      <c r="B5" s="59" t="s">
        <v>206</v>
      </c>
      <c r="C5" s="59" t="s">
        <v>217</v>
      </c>
      <c r="D5" s="59"/>
      <c r="E5" s="59" t="s">
        <v>192</v>
      </c>
      <c r="F5" s="59" t="s">
        <v>169</v>
      </c>
      <c r="G5" s="25"/>
      <c r="H5" s="25"/>
      <c r="I5" s="59"/>
      <c r="J5" s="29" t="s">
        <v>201</v>
      </c>
      <c r="K5" s="29" t="s">
        <v>174</v>
      </c>
      <c r="L5" s="62" t="s">
        <v>214</v>
      </c>
      <c r="M5" s="48" t="s">
        <v>188</v>
      </c>
      <c r="N5" s="29" t="s">
        <v>182</v>
      </c>
      <c r="O5" s="26" t="s">
        <v>169</v>
      </c>
      <c r="P5" s="26" t="s">
        <v>59</v>
      </c>
      <c r="Q5" s="26"/>
      <c r="R5" s="26"/>
      <c r="S5" s="26"/>
      <c r="T5" s="26"/>
      <c r="U5" s="29"/>
      <c r="V5" s="60"/>
      <c r="W5" s="39"/>
      <c r="X5" s="32"/>
      <c r="Y5" s="33" t="s">
        <v>29</v>
      </c>
      <c r="Z5" s="34" t="s">
        <v>30</v>
      </c>
    </row>
    <row r="6" spans="1:26" ht="40.5" customHeight="1" thickBot="1">
      <c r="A6" s="128"/>
      <c r="B6" s="57">
        <v>200</v>
      </c>
      <c r="C6" s="57">
        <v>50</v>
      </c>
      <c r="D6" s="57"/>
      <c r="E6" s="57">
        <v>200</v>
      </c>
      <c r="F6" s="42">
        <v>50</v>
      </c>
      <c r="G6" s="61"/>
      <c r="H6" s="56"/>
      <c r="I6" s="58"/>
      <c r="J6" s="11">
        <v>60</v>
      </c>
      <c r="K6" s="11">
        <v>200</v>
      </c>
      <c r="L6" s="63">
        <v>100</v>
      </c>
      <c r="M6" s="49">
        <v>150</v>
      </c>
      <c r="N6" s="10">
        <v>200</v>
      </c>
      <c r="O6" s="10">
        <v>40</v>
      </c>
      <c r="P6" s="10">
        <v>30</v>
      </c>
      <c r="Q6" s="10"/>
      <c r="R6" s="10"/>
      <c r="S6" s="10"/>
      <c r="T6" s="10"/>
      <c r="U6" s="12"/>
      <c r="V6" s="57"/>
      <c r="W6" s="23"/>
      <c r="X6" s="35" t="s">
        <v>18</v>
      </c>
      <c r="Y6" s="1" t="s">
        <v>17</v>
      </c>
      <c r="Z6" s="36">
        <v>1</v>
      </c>
    </row>
    <row r="7" spans="1:26">
      <c r="A7" s="7" t="s">
        <v>16</v>
      </c>
      <c r="B7" s="13"/>
      <c r="C7" s="14"/>
      <c r="D7" s="14"/>
      <c r="E7" s="14"/>
      <c r="F7" s="14">
        <v>50</v>
      </c>
      <c r="G7" s="1"/>
      <c r="H7" s="5"/>
      <c r="I7" s="14"/>
      <c r="J7" s="5"/>
      <c r="K7" s="15"/>
      <c r="L7" s="15"/>
      <c r="M7" s="15">
        <v>3.8</v>
      </c>
      <c r="N7" s="16"/>
      <c r="O7" s="16">
        <v>40</v>
      </c>
      <c r="P7" s="8"/>
      <c r="Q7" s="8"/>
      <c r="R7" s="16"/>
      <c r="S7" s="16"/>
      <c r="T7" s="16"/>
      <c r="U7" s="5"/>
      <c r="V7" s="14"/>
      <c r="W7" s="16"/>
      <c r="X7" s="37">
        <f>SUM(B7:W7)</f>
        <v>93.8</v>
      </c>
      <c r="Y7" s="24">
        <f>X7/1000</f>
        <v>9.3799999999999994E-2</v>
      </c>
      <c r="Z7" s="38">
        <f>Y7*Z6</f>
        <v>9.3799999999999994E-2</v>
      </c>
    </row>
    <row r="8" spans="1:26">
      <c r="A8" s="7" t="s">
        <v>124</v>
      </c>
      <c r="B8" s="18"/>
      <c r="C8" s="19"/>
      <c r="D8" s="19"/>
      <c r="E8" s="19"/>
      <c r="F8" s="19"/>
      <c r="G8" s="1"/>
      <c r="H8" s="1"/>
      <c r="I8" s="19"/>
      <c r="J8" s="1"/>
      <c r="K8" s="7"/>
      <c r="L8" s="7"/>
      <c r="M8" s="7"/>
      <c r="N8" s="20"/>
      <c r="O8" s="20"/>
      <c r="P8" s="4">
        <v>30</v>
      </c>
      <c r="Q8" s="4"/>
      <c r="R8" s="20"/>
      <c r="S8" s="20"/>
      <c r="T8" s="20"/>
      <c r="U8" s="1"/>
      <c r="V8" s="19"/>
      <c r="W8" s="20"/>
      <c r="X8" s="37">
        <f t="shared" ref="X8:X71" si="0">SUM(B8:W8)</f>
        <v>30</v>
      </c>
      <c r="Y8" s="24">
        <f t="shared" ref="Y8:Y71" si="1">X8/1000</f>
        <v>0.03</v>
      </c>
      <c r="Z8" s="38">
        <f>Y8*Z6</f>
        <v>0.03</v>
      </c>
    </row>
    <row r="9" spans="1:26">
      <c r="A9" s="53" t="s">
        <v>3</v>
      </c>
      <c r="B9" s="18"/>
      <c r="C9" s="19"/>
      <c r="D9" s="19"/>
      <c r="E9" s="19"/>
      <c r="F9" s="19"/>
      <c r="G9" s="1"/>
      <c r="H9" s="1"/>
      <c r="I9" s="19"/>
      <c r="J9" s="1"/>
      <c r="K9" s="7"/>
      <c r="L9" s="7">
        <v>5</v>
      </c>
      <c r="M9" s="7"/>
      <c r="N9" s="20"/>
      <c r="O9" s="20"/>
      <c r="P9" s="4"/>
      <c r="Q9" s="4"/>
      <c r="R9" s="20"/>
      <c r="S9" s="20"/>
      <c r="T9" s="20"/>
      <c r="U9" s="1"/>
      <c r="V9" s="19"/>
      <c r="W9" s="20"/>
      <c r="X9" s="37">
        <f t="shared" si="0"/>
        <v>5</v>
      </c>
      <c r="Y9" s="24">
        <f t="shared" si="1"/>
        <v>5.0000000000000001E-3</v>
      </c>
      <c r="Z9" s="38">
        <f>Y9*Z6</f>
        <v>5.0000000000000001E-3</v>
      </c>
    </row>
    <row r="10" spans="1:26">
      <c r="A10" s="53" t="s">
        <v>7</v>
      </c>
      <c r="B10" s="18"/>
      <c r="C10" s="19"/>
      <c r="D10" s="19"/>
      <c r="E10" s="19"/>
      <c r="F10" s="19"/>
      <c r="G10" s="1"/>
      <c r="H10" s="1"/>
      <c r="I10" s="19"/>
      <c r="J10" s="1"/>
      <c r="K10" s="7">
        <v>2</v>
      </c>
      <c r="L10" s="7">
        <v>2</v>
      </c>
      <c r="M10" s="7"/>
      <c r="N10" s="20"/>
      <c r="O10" s="20"/>
      <c r="P10" s="4"/>
      <c r="Q10" s="4"/>
      <c r="R10" s="20"/>
      <c r="S10" s="20"/>
      <c r="T10" s="20"/>
      <c r="U10" s="1"/>
      <c r="V10" s="19"/>
      <c r="W10" s="20"/>
      <c r="X10" s="37">
        <f t="shared" si="0"/>
        <v>4</v>
      </c>
      <c r="Y10" s="24">
        <f t="shared" si="1"/>
        <v>4.0000000000000001E-3</v>
      </c>
      <c r="Z10" s="38">
        <f>Y10*Z6</f>
        <v>4.0000000000000001E-3</v>
      </c>
    </row>
    <row r="11" spans="1:26">
      <c r="A11" s="53" t="s">
        <v>1</v>
      </c>
      <c r="B11" s="18">
        <v>100</v>
      </c>
      <c r="C11" s="19"/>
      <c r="D11" s="19"/>
      <c r="E11" s="19"/>
      <c r="F11" s="19"/>
      <c r="G11" s="1"/>
      <c r="H11" s="1"/>
      <c r="I11" s="19"/>
      <c r="J11" s="1"/>
      <c r="K11" s="7"/>
      <c r="L11" s="7"/>
      <c r="M11" s="7"/>
      <c r="N11" s="20"/>
      <c r="O11" s="20"/>
      <c r="P11" s="4"/>
      <c r="Q11" s="4"/>
      <c r="R11" s="20"/>
      <c r="S11" s="20"/>
      <c r="T11" s="20"/>
      <c r="U11" s="1"/>
      <c r="V11" s="19"/>
      <c r="W11" s="20"/>
      <c r="X11" s="37">
        <f t="shared" si="0"/>
        <v>100</v>
      </c>
      <c r="Y11" s="24">
        <f t="shared" si="1"/>
        <v>0.1</v>
      </c>
      <c r="Z11" s="38">
        <f>Y11*Z6</f>
        <v>0.1</v>
      </c>
    </row>
    <row r="12" spans="1:26">
      <c r="A12" s="53" t="s">
        <v>2</v>
      </c>
      <c r="B12" s="18">
        <v>6</v>
      </c>
      <c r="C12" s="19"/>
      <c r="D12" s="19"/>
      <c r="E12" s="19">
        <v>7</v>
      </c>
      <c r="F12" s="19"/>
      <c r="G12" s="1"/>
      <c r="H12" s="1"/>
      <c r="I12" s="19"/>
      <c r="J12" s="1"/>
      <c r="K12" s="7"/>
      <c r="M12" s="7"/>
      <c r="N12" s="20">
        <v>7</v>
      </c>
      <c r="O12" s="20"/>
      <c r="P12" s="4"/>
      <c r="Q12" s="4"/>
      <c r="R12" s="20"/>
      <c r="S12" s="20"/>
      <c r="T12" s="20"/>
      <c r="U12" s="1"/>
      <c r="V12" s="19"/>
      <c r="W12" s="20"/>
      <c r="X12" s="37">
        <f t="shared" si="0"/>
        <v>20</v>
      </c>
      <c r="Y12" s="24">
        <f t="shared" si="1"/>
        <v>0.02</v>
      </c>
      <c r="Z12" s="38">
        <f>Y12*Z6</f>
        <v>0.02</v>
      </c>
    </row>
    <row r="13" spans="1:26">
      <c r="A13" s="53" t="s">
        <v>10</v>
      </c>
      <c r="B13" s="18">
        <v>0.6</v>
      </c>
      <c r="C13" s="19"/>
      <c r="D13" s="19"/>
      <c r="E13" s="19"/>
      <c r="F13" s="19"/>
      <c r="G13" s="1"/>
      <c r="H13" s="1"/>
      <c r="I13" s="19"/>
      <c r="J13" s="1"/>
      <c r="K13" s="7">
        <v>0.6</v>
      </c>
      <c r="L13" s="7"/>
      <c r="M13" s="7">
        <v>0.8</v>
      </c>
      <c r="N13" s="20"/>
      <c r="O13" s="20"/>
      <c r="P13" s="4"/>
      <c r="Q13" s="4"/>
      <c r="R13" s="20"/>
      <c r="S13" s="20"/>
      <c r="T13" s="20"/>
      <c r="U13" s="1"/>
      <c r="V13" s="19"/>
      <c r="W13" s="20"/>
      <c r="X13" s="37">
        <f t="shared" si="0"/>
        <v>2</v>
      </c>
      <c r="Y13" s="24">
        <f t="shared" si="1"/>
        <v>2E-3</v>
      </c>
      <c r="Z13" s="38">
        <f>Y13*Z6</f>
        <v>2E-3</v>
      </c>
    </row>
    <row r="14" spans="1:26">
      <c r="A14" s="53" t="s">
        <v>87</v>
      </c>
      <c r="B14" s="18"/>
      <c r="C14" s="19"/>
      <c r="D14" s="19"/>
      <c r="E14" s="19"/>
      <c r="F14" s="19"/>
      <c r="G14" s="1"/>
      <c r="H14" s="1"/>
      <c r="I14" s="19"/>
      <c r="J14" s="1"/>
      <c r="K14" s="7"/>
      <c r="L14" s="7"/>
      <c r="M14" s="7"/>
      <c r="N14" s="20"/>
      <c r="O14" s="20"/>
      <c r="P14" s="4"/>
      <c r="Q14" s="4"/>
      <c r="R14" s="20"/>
      <c r="S14" s="20"/>
      <c r="T14" s="20"/>
      <c r="U14" s="1"/>
      <c r="V14" s="19"/>
      <c r="W14" s="20"/>
      <c r="X14" s="37">
        <f t="shared" si="0"/>
        <v>0</v>
      </c>
      <c r="Y14" s="24">
        <f t="shared" si="1"/>
        <v>0</v>
      </c>
      <c r="Z14" s="38">
        <f>Y14*Z6</f>
        <v>0</v>
      </c>
    </row>
    <row r="15" spans="1:26">
      <c r="A15" s="53" t="s">
        <v>88</v>
      </c>
      <c r="B15" s="18"/>
      <c r="C15" s="19"/>
      <c r="D15" s="19"/>
      <c r="E15" s="19">
        <v>1</v>
      </c>
      <c r="F15" s="19"/>
      <c r="G15" s="1"/>
      <c r="H15" s="1"/>
      <c r="I15" s="19"/>
      <c r="J15" s="1"/>
      <c r="K15" s="7"/>
      <c r="L15" s="7"/>
      <c r="M15" s="7"/>
      <c r="N15" s="20"/>
      <c r="O15" s="20"/>
      <c r="P15" s="4"/>
      <c r="Q15" s="4"/>
      <c r="R15" s="20"/>
      <c r="S15" s="20"/>
      <c r="T15" s="20"/>
      <c r="U15" s="1"/>
      <c r="V15" s="19"/>
      <c r="W15" s="20"/>
      <c r="X15" s="37">
        <f t="shared" si="0"/>
        <v>1</v>
      </c>
      <c r="Y15" s="24">
        <f t="shared" si="1"/>
        <v>1E-3</v>
      </c>
      <c r="Z15" s="38">
        <f>Y15*Z6</f>
        <v>1E-3</v>
      </c>
    </row>
    <row r="16" spans="1:26">
      <c r="A16" s="53" t="s">
        <v>5</v>
      </c>
      <c r="B16" s="18"/>
      <c r="C16" s="19"/>
      <c r="D16" s="19"/>
      <c r="E16" s="19"/>
      <c r="F16" s="19"/>
      <c r="G16" s="1"/>
      <c r="H16" s="1"/>
      <c r="I16" s="19"/>
      <c r="J16" s="1"/>
      <c r="K16" s="7"/>
      <c r="L16" s="7"/>
      <c r="M16" s="7"/>
      <c r="N16" s="20"/>
      <c r="O16" s="20"/>
      <c r="P16" s="4"/>
      <c r="Q16" s="4"/>
      <c r="R16" s="20"/>
      <c r="S16" s="20"/>
      <c r="T16" s="20"/>
      <c r="U16" s="1"/>
      <c r="V16" s="19"/>
      <c r="W16" s="20"/>
      <c r="X16" s="37">
        <f t="shared" si="0"/>
        <v>0</v>
      </c>
      <c r="Y16" s="24">
        <f t="shared" si="1"/>
        <v>0</v>
      </c>
      <c r="Z16" s="38">
        <f>Y16*Z6</f>
        <v>0</v>
      </c>
    </row>
    <row r="17" spans="1:26">
      <c r="A17" s="53" t="s">
        <v>89</v>
      </c>
      <c r="B17" s="18"/>
      <c r="C17" s="19"/>
      <c r="D17" s="19"/>
      <c r="E17" s="19"/>
      <c r="F17" s="19"/>
      <c r="G17" s="1"/>
      <c r="H17" s="1"/>
      <c r="I17" s="19"/>
      <c r="J17" s="1"/>
      <c r="K17" s="7"/>
      <c r="L17" s="7"/>
      <c r="M17" s="7"/>
      <c r="N17" s="20"/>
      <c r="O17" s="20"/>
      <c r="P17" s="4"/>
      <c r="Q17" s="4"/>
      <c r="R17" s="20"/>
      <c r="S17" s="20"/>
      <c r="T17" s="20"/>
      <c r="U17" s="1"/>
      <c r="V17" s="19"/>
      <c r="W17" s="20"/>
      <c r="X17" s="37">
        <f t="shared" si="0"/>
        <v>0</v>
      </c>
      <c r="Y17" s="24">
        <f>X17</f>
        <v>0</v>
      </c>
      <c r="Z17" s="38">
        <f>Y17*Z6</f>
        <v>0</v>
      </c>
    </row>
    <row r="18" spans="1:26">
      <c r="A18" s="53" t="s">
        <v>90</v>
      </c>
      <c r="B18" s="18"/>
      <c r="C18" s="19"/>
      <c r="D18" s="19"/>
      <c r="E18" s="19"/>
      <c r="F18" s="19"/>
      <c r="G18" s="1"/>
      <c r="H18" s="1"/>
      <c r="I18" s="19"/>
      <c r="J18" s="1"/>
      <c r="K18" s="7"/>
      <c r="L18" s="7"/>
      <c r="M18" s="7"/>
      <c r="N18" s="20"/>
      <c r="O18" s="20"/>
      <c r="P18" s="4"/>
      <c r="Q18" s="4"/>
      <c r="R18" s="20"/>
      <c r="S18" s="20"/>
      <c r="T18" s="20"/>
      <c r="U18" s="1"/>
      <c r="V18" s="19"/>
      <c r="W18" s="20"/>
      <c r="X18" s="37">
        <f t="shared" si="0"/>
        <v>0</v>
      </c>
      <c r="Y18" s="24">
        <f t="shared" si="1"/>
        <v>0</v>
      </c>
      <c r="Z18" s="38">
        <f>Y18*Z6</f>
        <v>0</v>
      </c>
    </row>
    <row r="19" spans="1:26">
      <c r="A19" s="53" t="s">
        <v>91</v>
      </c>
      <c r="B19" s="21"/>
      <c r="C19" s="22"/>
      <c r="D19" s="22"/>
      <c r="E19" s="22"/>
      <c r="F19" s="22"/>
      <c r="G19" s="1"/>
      <c r="H19" s="1"/>
      <c r="I19" s="22"/>
      <c r="J19" s="1"/>
      <c r="K19" s="7"/>
      <c r="L19" s="7"/>
      <c r="M19" s="7"/>
      <c r="N19" s="20"/>
      <c r="O19" s="20"/>
      <c r="P19" s="4"/>
      <c r="Q19" s="4"/>
      <c r="R19" s="20"/>
      <c r="S19" s="20"/>
      <c r="T19" s="20"/>
      <c r="U19" s="1"/>
      <c r="V19" s="22"/>
      <c r="W19" s="20"/>
      <c r="X19" s="37">
        <f t="shared" si="0"/>
        <v>0</v>
      </c>
      <c r="Y19" s="24">
        <f t="shared" si="1"/>
        <v>0</v>
      </c>
      <c r="Z19" s="38">
        <f>Y19*Z6</f>
        <v>0</v>
      </c>
    </row>
    <row r="20" spans="1:26">
      <c r="A20" s="53" t="s">
        <v>12</v>
      </c>
      <c r="B20" s="21"/>
      <c r="C20" s="22"/>
      <c r="D20" s="22"/>
      <c r="E20" s="22"/>
      <c r="F20" s="22"/>
      <c r="G20" s="1"/>
      <c r="H20" s="1"/>
      <c r="I20" s="22"/>
      <c r="J20" s="1"/>
      <c r="K20" s="7"/>
      <c r="L20" s="7"/>
      <c r="M20" s="7"/>
      <c r="N20" s="20"/>
      <c r="O20" s="20"/>
      <c r="P20" s="4"/>
      <c r="Q20" s="4"/>
      <c r="R20" s="20"/>
      <c r="S20" s="20"/>
      <c r="T20" s="20"/>
      <c r="U20" s="1"/>
      <c r="V20" s="22"/>
      <c r="W20" s="20"/>
      <c r="X20" s="37">
        <f t="shared" si="0"/>
        <v>0</v>
      </c>
      <c r="Y20" s="24">
        <f t="shared" si="1"/>
        <v>0</v>
      </c>
      <c r="Z20" s="38">
        <f>Y20*Z6</f>
        <v>0</v>
      </c>
    </row>
    <row r="21" spans="1:26">
      <c r="A21" s="53" t="s">
        <v>92</v>
      </c>
      <c r="B21" s="7"/>
      <c r="C21" s="7"/>
      <c r="D21" s="7"/>
      <c r="E21" s="7"/>
      <c r="F21" s="7"/>
      <c r="G21" s="1"/>
      <c r="H21" s="1"/>
      <c r="I21" s="7"/>
      <c r="J21" s="1"/>
      <c r="K21" s="7"/>
      <c r="L21" s="7"/>
      <c r="M21" s="7"/>
      <c r="N21" s="20"/>
      <c r="O21" s="20"/>
      <c r="P21" s="4"/>
      <c r="Q21" s="4"/>
      <c r="R21" s="20"/>
      <c r="S21" s="20"/>
      <c r="T21" s="20"/>
      <c r="U21" s="1"/>
      <c r="V21" s="7"/>
      <c r="W21" s="20"/>
      <c r="X21" s="37">
        <f t="shared" si="0"/>
        <v>0</v>
      </c>
      <c r="Y21" s="24">
        <f t="shared" si="1"/>
        <v>0</v>
      </c>
      <c r="Z21" s="38">
        <f>Y21*Z6</f>
        <v>0</v>
      </c>
    </row>
    <row r="22" spans="1:26">
      <c r="A22" s="53" t="s">
        <v>14</v>
      </c>
      <c r="B22" s="2"/>
      <c r="C22" s="2"/>
      <c r="D22" s="2"/>
      <c r="E22" s="2"/>
      <c r="F22" s="2"/>
      <c r="G22" s="1"/>
      <c r="H22" s="1"/>
      <c r="I22" s="2"/>
      <c r="J22" s="1"/>
      <c r="K22" s="7"/>
      <c r="L22" s="7"/>
      <c r="M22" s="7"/>
      <c r="N22" s="20"/>
      <c r="O22" s="20"/>
      <c r="P22" s="4"/>
      <c r="Q22" s="4"/>
      <c r="R22" s="20"/>
      <c r="S22" s="20"/>
      <c r="T22" s="20"/>
      <c r="U22" s="1"/>
      <c r="V22" s="2"/>
      <c r="W22" s="20"/>
      <c r="X22" s="37">
        <f t="shared" si="0"/>
        <v>0</v>
      </c>
      <c r="Y22" s="24">
        <f t="shared" si="1"/>
        <v>0</v>
      </c>
      <c r="Z22" s="38">
        <f>Y22*Z6</f>
        <v>0</v>
      </c>
    </row>
    <row r="23" spans="1:26">
      <c r="A23" s="7" t="s">
        <v>8</v>
      </c>
      <c r="B23" s="7"/>
      <c r="C23" s="7"/>
      <c r="D23" s="7"/>
      <c r="E23" s="7"/>
      <c r="F23" s="7"/>
      <c r="G23" s="1"/>
      <c r="H23" s="1"/>
      <c r="I23" s="7"/>
      <c r="J23" s="1"/>
      <c r="K23" s="7"/>
      <c r="L23" s="7"/>
      <c r="M23" s="7"/>
      <c r="N23" s="20"/>
      <c r="O23" s="20"/>
      <c r="P23" s="4"/>
      <c r="Q23" s="4"/>
      <c r="R23" s="20"/>
      <c r="S23" s="20"/>
      <c r="T23" s="20"/>
      <c r="U23" s="1"/>
      <c r="V23" s="7"/>
      <c r="W23" s="20"/>
      <c r="X23" s="37">
        <f t="shared" si="0"/>
        <v>0</v>
      </c>
      <c r="Y23" s="24">
        <f t="shared" si="1"/>
        <v>0</v>
      </c>
      <c r="Z23" s="38">
        <f>Y23*Z6</f>
        <v>0</v>
      </c>
    </row>
    <row r="24" spans="1:26">
      <c r="A24" s="7" t="s">
        <v>93</v>
      </c>
      <c r="B24" s="7"/>
      <c r="C24" s="7"/>
      <c r="D24" s="7"/>
      <c r="E24" s="7"/>
      <c r="F24" s="7"/>
      <c r="G24" s="1"/>
      <c r="H24" s="1"/>
      <c r="I24" s="7"/>
      <c r="J24" s="1"/>
      <c r="K24" s="7">
        <v>8</v>
      </c>
      <c r="L24" s="7"/>
      <c r="M24" s="7"/>
      <c r="N24" s="20"/>
      <c r="O24" s="20"/>
      <c r="P24" s="4"/>
      <c r="Q24" s="4"/>
      <c r="R24" s="20"/>
      <c r="S24" s="20"/>
      <c r="T24" s="20"/>
      <c r="U24" s="1"/>
      <c r="V24" s="7"/>
      <c r="W24" s="20"/>
      <c r="X24" s="37">
        <f t="shared" si="0"/>
        <v>8</v>
      </c>
      <c r="Y24" s="24">
        <f t="shared" si="1"/>
        <v>8.0000000000000002E-3</v>
      </c>
      <c r="Z24" s="38">
        <f>Y24*Z6</f>
        <v>8.0000000000000002E-3</v>
      </c>
    </row>
    <row r="25" spans="1:26">
      <c r="A25" s="7" t="s">
        <v>31</v>
      </c>
      <c r="B25" s="7"/>
      <c r="C25" s="7"/>
      <c r="D25" s="7"/>
      <c r="E25" s="7"/>
      <c r="F25" s="7"/>
      <c r="G25" s="1"/>
      <c r="H25" s="1"/>
      <c r="I25" s="7"/>
      <c r="J25" s="1"/>
      <c r="K25" s="7"/>
      <c r="L25" s="7"/>
      <c r="M25" s="7"/>
      <c r="N25" s="20"/>
      <c r="O25" s="20"/>
      <c r="P25" s="4"/>
      <c r="Q25" s="4"/>
      <c r="R25" s="20"/>
      <c r="S25" s="20"/>
      <c r="T25" s="20"/>
      <c r="U25" s="1"/>
      <c r="V25" s="7"/>
      <c r="W25" s="20"/>
      <c r="X25" s="37">
        <f t="shared" si="0"/>
        <v>0</v>
      </c>
      <c r="Y25" s="24">
        <f t="shared" si="1"/>
        <v>0</v>
      </c>
      <c r="Z25" s="38">
        <f>Y25*Z6</f>
        <v>0</v>
      </c>
    </row>
    <row r="26" spans="1:26">
      <c r="A26" s="7" t="s">
        <v>32</v>
      </c>
      <c r="B26" s="7">
        <v>25</v>
      </c>
      <c r="C26" s="7"/>
      <c r="D26" s="7"/>
      <c r="E26" s="7"/>
      <c r="F26" s="7"/>
      <c r="G26" s="1"/>
      <c r="H26" s="1"/>
      <c r="I26" s="7"/>
      <c r="J26" s="1"/>
      <c r="K26" s="7"/>
      <c r="L26" s="7"/>
      <c r="M26" s="7"/>
      <c r="N26" s="20"/>
      <c r="O26" s="20"/>
      <c r="P26" s="4"/>
      <c r="Q26" s="4"/>
      <c r="R26" s="20"/>
      <c r="S26" s="20"/>
      <c r="T26" s="20"/>
      <c r="U26" s="1"/>
      <c r="V26" s="7"/>
      <c r="W26" s="20"/>
      <c r="X26" s="37">
        <f t="shared" si="0"/>
        <v>25</v>
      </c>
      <c r="Y26" s="24">
        <f t="shared" si="1"/>
        <v>2.5000000000000001E-2</v>
      </c>
      <c r="Z26" s="38">
        <f>Y26*Z6</f>
        <v>2.5000000000000001E-2</v>
      </c>
    </row>
    <row r="27" spans="1:26">
      <c r="A27" s="7" t="s">
        <v>33</v>
      </c>
      <c r="B27" s="7"/>
      <c r="C27" s="7"/>
      <c r="D27" s="7"/>
      <c r="E27" s="7"/>
      <c r="F27" s="7"/>
      <c r="G27" s="1"/>
      <c r="H27" s="1"/>
      <c r="I27" s="7"/>
      <c r="J27" s="1"/>
      <c r="K27" s="7"/>
      <c r="L27" s="7"/>
      <c r="M27" s="7"/>
      <c r="N27" s="20"/>
      <c r="O27" s="20"/>
      <c r="P27" s="4"/>
      <c r="Q27" s="4"/>
      <c r="R27" s="20"/>
      <c r="S27" s="20"/>
      <c r="T27" s="20"/>
      <c r="U27" s="1"/>
      <c r="V27" s="7"/>
      <c r="W27" s="20"/>
      <c r="X27" s="37">
        <f t="shared" si="0"/>
        <v>0</v>
      </c>
      <c r="Y27" s="24">
        <f t="shared" si="1"/>
        <v>0</v>
      </c>
      <c r="Z27" s="38">
        <f>Y27*Z6</f>
        <v>0</v>
      </c>
    </row>
    <row r="28" spans="1:26">
      <c r="A28" s="7" t="s">
        <v>34</v>
      </c>
      <c r="B28" s="7"/>
      <c r="C28" s="7"/>
      <c r="D28" s="7"/>
      <c r="E28" s="7"/>
      <c r="F28" s="7"/>
      <c r="G28" s="1"/>
      <c r="H28" s="1"/>
      <c r="I28" s="7"/>
      <c r="J28" s="1"/>
      <c r="K28" s="7"/>
      <c r="L28" s="7"/>
      <c r="M28" s="7"/>
      <c r="N28" s="20"/>
      <c r="O28" s="20"/>
      <c r="P28" s="4"/>
      <c r="Q28" s="4"/>
      <c r="R28" s="20"/>
      <c r="S28" s="20"/>
      <c r="T28" s="20"/>
      <c r="U28" s="1"/>
      <c r="V28" s="7"/>
      <c r="W28" s="20"/>
      <c r="X28" s="37">
        <f t="shared" si="0"/>
        <v>0</v>
      </c>
      <c r="Y28" s="24">
        <f t="shared" si="1"/>
        <v>0</v>
      </c>
      <c r="Z28" s="38">
        <f>Y28*Z6</f>
        <v>0</v>
      </c>
    </row>
    <row r="29" spans="1:26">
      <c r="A29" s="7" t="s">
        <v>35</v>
      </c>
      <c r="B29" s="7"/>
      <c r="C29" s="7"/>
      <c r="D29" s="7"/>
      <c r="E29" s="7"/>
      <c r="F29" s="7"/>
      <c r="G29" s="1"/>
      <c r="H29" s="1"/>
      <c r="I29" s="7"/>
      <c r="J29" s="1"/>
      <c r="K29" s="7"/>
      <c r="L29" s="7"/>
      <c r="M29" s="7"/>
      <c r="N29" s="20"/>
      <c r="O29" s="20"/>
      <c r="P29" s="4"/>
      <c r="Q29" s="4"/>
      <c r="R29" s="20"/>
      <c r="S29" s="20"/>
      <c r="T29" s="20"/>
      <c r="U29" s="1"/>
      <c r="V29" s="7"/>
      <c r="W29" s="20"/>
      <c r="X29" s="37">
        <f t="shared" si="0"/>
        <v>0</v>
      </c>
      <c r="Y29" s="24">
        <f t="shared" si="1"/>
        <v>0</v>
      </c>
      <c r="Z29" s="38">
        <f>Y29*Z6</f>
        <v>0</v>
      </c>
    </row>
    <row r="30" spans="1:26">
      <c r="A30" s="7" t="s">
        <v>36</v>
      </c>
      <c r="B30" s="7"/>
      <c r="C30" s="7"/>
      <c r="D30" s="7"/>
      <c r="E30" s="7"/>
      <c r="F30" s="7"/>
      <c r="G30" s="1"/>
      <c r="H30" s="1"/>
      <c r="I30" s="7"/>
      <c r="J30" s="1"/>
      <c r="K30" s="7"/>
      <c r="L30" s="7"/>
      <c r="M30" s="7"/>
      <c r="N30" s="20"/>
      <c r="O30" s="20"/>
      <c r="P30" s="4"/>
      <c r="Q30" s="4"/>
      <c r="R30" s="20"/>
      <c r="S30" s="20"/>
      <c r="T30" s="20"/>
      <c r="U30" s="1"/>
      <c r="V30" s="7"/>
      <c r="W30" s="20"/>
      <c r="X30" s="37">
        <f t="shared" si="0"/>
        <v>0</v>
      </c>
      <c r="Y30" s="24">
        <f t="shared" si="1"/>
        <v>0</v>
      </c>
      <c r="Z30" s="38">
        <f>Y30*Z6</f>
        <v>0</v>
      </c>
    </row>
    <row r="31" spans="1:26">
      <c r="A31" s="7" t="s">
        <v>37</v>
      </c>
      <c r="B31" s="7"/>
      <c r="C31" s="7"/>
      <c r="D31" s="7"/>
      <c r="E31" s="7"/>
      <c r="F31" s="7"/>
      <c r="G31" s="1"/>
      <c r="H31" s="1"/>
      <c r="I31" s="7"/>
      <c r="J31" s="1"/>
      <c r="K31" s="7"/>
      <c r="L31" s="7"/>
      <c r="M31" s="7"/>
      <c r="N31" s="20"/>
      <c r="O31" s="20"/>
      <c r="P31" s="4"/>
      <c r="Q31" s="4"/>
      <c r="R31" s="20"/>
      <c r="S31" s="20"/>
      <c r="T31" s="20"/>
      <c r="U31" s="1"/>
      <c r="V31" s="7"/>
      <c r="W31" s="20"/>
      <c r="X31" s="37">
        <f t="shared" si="0"/>
        <v>0</v>
      </c>
      <c r="Y31" s="24">
        <f t="shared" si="1"/>
        <v>0</v>
      </c>
      <c r="Z31" s="38">
        <f>Y31*Z6</f>
        <v>0</v>
      </c>
    </row>
    <row r="32" spans="1:26">
      <c r="A32" s="7" t="s">
        <v>38</v>
      </c>
      <c r="B32" s="7"/>
      <c r="C32" s="7"/>
      <c r="D32" s="7"/>
      <c r="E32" s="7"/>
      <c r="F32" s="7"/>
      <c r="G32" s="1"/>
      <c r="H32" s="1"/>
      <c r="I32" s="7"/>
      <c r="J32" s="1"/>
      <c r="K32" s="7"/>
      <c r="L32" s="7"/>
      <c r="M32" s="7"/>
      <c r="N32" s="20"/>
      <c r="O32" s="20"/>
      <c r="P32" s="4"/>
      <c r="Q32" s="4"/>
      <c r="R32" s="20"/>
      <c r="S32" s="20"/>
      <c r="T32" s="20"/>
      <c r="U32" s="1"/>
      <c r="V32" s="7"/>
      <c r="W32" s="20"/>
      <c r="X32" s="37">
        <f t="shared" si="0"/>
        <v>0</v>
      </c>
      <c r="Y32" s="24">
        <f t="shared" si="1"/>
        <v>0</v>
      </c>
      <c r="Z32" s="38">
        <f>Y32*Z6</f>
        <v>0</v>
      </c>
    </row>
    <row r="33" spans="1:26">
      <c r="A33" s="7" t="s">
        <v>43</v>
      </c>
      <c r="B33" s="7"/>
      <c r="C33" s="7"/>
      <c r="D33" s="7"/>
      <c r="E33" s="7"/>
      <c r="F33" s="7"/>
      <c r="G33" s="1"/>
      <c r="H33" s="1"/>
      <c r="I33" s="7"/>
      <c r="J33" s="1"/>
      <c r="K33" s="7"/>
      <c r="L33" s="7"/>
      <c r="M33" s="7">
        <v>63</v>
      </c>
      <c r="N33" s="20"/>
      <c r="O33" s="20"/>
      <c r="P33" s="4"/>
      <c r="Q33" s="4"/>
      <c r="R33" s="20"/>
      <c r="S33" s="20"/>
      <c r="T33" s="20"/>
      <c r="U33" s="1"/>
      <c r="V33" s="7"/>
      <c r="W33" s="20"/>
      <c r="X33" s="37">
        <f t="shared" si="0"/>
        <v>63</v>
      </c>
      <c r="Y33" s="24">
        <f t="shared" si="1"/>
        <v>6.3E-2</v>
      </c>
      <c r="Z33" s="38">
        <f>Y33*Z6</f>
        <v>6.3E-2</v>
      </c>
    </row>
    <row r="34" spans="1:26">
      <c r="A34" s="7" t="s">
        <v>94</v>
      </c>
      <c r="B34" s="7"/>
      <c r="C34" s="7"/>
      <c r="D34" s="7"/>
      <c r="E34" s="7"/>
      <c r="F34" s="7"/>
      <c r="G34" s="1"/>
      <c r="H34" s="1"/>
      <c r="I34" s="7"/>
      <c r="J34" s="1"/>
      <c r="K34" s="7">
        <v>15</v>
      </c>
      <c r="L34" s="7"/>
      <c r="M34" s="7"/>
      <c r="N34" s="20"/>
      <c r="O34" s="20"/>
      <c r="P34" s="4"/>
      <c r="Q34" s="4"/>
      <c r="R34" s="20"/>
      <c r="S34" s="20"/>
      <c r="T34" s="20"/>
      <c r="U34" s="1"/>
      <c r="V34" s="7"/>
      <c r="W34" s="20"/>
      <c r="X34" s="37">
        <f t="shared" si="0"/>
        <v>15</v>
      </c>
      <c r="Y34" s="24">
        <f t="shared" si="1"/>
        <v>1.4999999999999999E-2</v>
      </c>
      <c r="Z34" s="40">
        <f>Y34*Z6</f>
        <v>1.4999999999999999E-2</v>
      </c>
    </row>
    <row r="35" spans="1:26">
      <c r="A35" s="7" t="s">
        <v>95</v>
      </c>
      <c r="B35" s="7"/>
      <c r="C35" s="7"/>
      <c r="D35" s="7"/>
      <c r="E35" s="7"/>
      <c r="F35" s="7"/>
      <c r="G35" s="1"/>
      <c r="H35" s="1"/>
      <c r="I35" s="7"/>
      <c r="J35" s="1"/>
      <c r="K35" s="7"/>
      <c r="L35" s="7"/>
      <c r="M35" s="7"/>
      <c r="N35" s="20"/>
      <c r="O35" s="20"/>
      <c r="P35" s="4"/>
      <c r="Q35" s="4"/>
      <c r="R35" s="20"/>
      <c r="S35" s="20"/>
      <c r="T35" s="20"/>
      <c r="U35" s="1"/>
      <c r="V35" s="7"/>
      <c r="W35" s="20"/>
      <c r="X35" s="37">
        <f t="shared" si="0"/>
        <v>0</v>
      </c>
      <c r="Y35" s="24">
        <f t="shared" si="1"/>
        <v>0</v>
      </c>
      <c r="Z35" s="38">
        <f>Y35*Z6</f>
        <v>0</v>
      </c>
    </row>
    <row r="36" spans="1:26">
      <c r="A36" s="7" t="s">
        <v>39</v>
      </c>
      <c r="B36" s="7"/>
      <c r="C36" s="7"/>
      <c r="D36" s="7"/>
      <c r="E36" s="7"/>
      <c r="F36" s="7"/>
      <c r="G36" s="1"/>
      <c r="H36" s="1"/>
      <c r="I36" s="7"/>
      <c r="J36" s="1"/>
      <c r="K36" s="7"/>
      <c r="L36" s="7"/>
      <c r="M36" s="7"/>
      <c r="N36" s="20"/>
      <c r="O36" s="20"/>
      <c r="P36" s="4"/>
      <c r="Q36" s="4"/>
      <c r="R36" s="20"/>
      <c r="S36" s="20"/>
      <c r="T36" s="20"/>
      <c r="U36" s="1"/>
      <c r="V36" s="7"/>
      <c r="W36" s="20"/>
      <c r="X36" s="37">
        <f t="shared" si="0"/>
        <v>0</v>
      </c>
      <c r="Y36" s="24">
        <f t="shared" si="1"/>
        <v>0</v>
      </c>
      <c r="Z36" s="38">
        <f>Y36*Z6</f>
        <v>0</v>
      </c>
    </row>
    <row r="37" spans="1:26">
      <c r="A37" s="7" t="s">
        <v>85</v>
      </c>
      <c r="B37" s="7"/>
      <c r="C37" s="7"/>
      <c r="D37" s="7"/>
      <c r="E37" s="7"/>
      <c r="F37" s="7"/>
      <c r="G37" s="1"/>
      <c r="H37" s="1"/>
      <c r="I37" s="7"/>
      <c r="J37" s="1"/>
      <c r="K37" s="7"/>
      <c r="L37" s="7"/>
      <c r="M37" s="7"/>
      <c r="N37" s="20"/>
      <c r="O37" s="20"/>
      <c r="P37" s="4"/>
      <c r="Q37" s="4"/>
      <c r="R37" s="20"/>
      <c r="S37" s="20"/>
      <c r="T37" s="20"/>
      <c r="U37" s="1"/>
      <c r="V37" s="7"/>
      <c r="W37" s="20"/>
      <c r="X37" s="37">
        <f t="shared" si="0"/>
        <v>0</v>
      </c>
      <c r="Y37" s="24">
        <f t="shared" si="1"/>
        <v>0</v>
      </c>
      <c r="Z37" s="38">
        <f>Y37*Z6</f>
        <v>0</v>
      </c>
    </row>
    <row r="38" spans="1:26">
      <c r="A38" s="7" t="s">
        <v>96</v>
      </c>
      <c r="B38" s="7"/>
      <c r="C38" s="7"/>
      <c r="D38" s="7"/>
      <c r="E38" s="7"/>
      <c r="F38" s="7"/>
      <c r="G38" s="1"/>
      <c r="H38" s="1"/>
      <c r="I38" s="7"/>
      <c r="J38" s="1"/>
      <c r="K38" s="7"/>
      <c r="L38" s="7"/>
      <c r="M38" s="7"/>
      <c r="N38" s="20"/>
      <c r="O38" s="20"/>
      <c r="P38" s="4"/>
      <c r="Q38" s="4"/>
      <c r="R38" s="20"/>
      <c r="S38" s="20"/>
      <c r="T38" s="20"/>
      <c r="U38" s="1"/>
      <c r="V38" s="7"/>
      <c r="W38" s="20"/>
      <c r="X38" s="37">
        <f t="shared" si="0"/>
        <v>0</v>
      </c>
      <c r="Y38" s="24">
        <f t="shared" si="1"/>
        <v>0</v>
      </c>
      <c r="Z38" s="38">
        <f>Y38*Z6</f>
        <v>0</v>
      </c>
    </row>
    <row r="39" spans="1:26">
      <c r="A39" s="7" t="s">
        <v>41</v>
      </c>
      <c r="B39" s="7"/>
      <c r="C39" s="7"/>
      <c r="D39" s="7"/>
      <c r="E39" s="7"/>
      <c r="F39" s="7"/>
      <c r="G39" s="1"/>
      <c r="H39" s="1"/>
      <c r="I39" s="7"/>
      <c r="J39" s="1"/>
      <c r="K39" s="7"/>
      <c r="L39" s="7"/>
      <c r="M39" s="7"/>
      <c r="N39" s="20"/>
      <c r="O39" s="20"/>
      <c r="P39" s="4"/>
      <c r="Q39" s="4"/>
      <c r="R39" s="20"/>
      <c r="S39" s="20"/>
      <c r="T39" s="20"/>
      <c r="U39" s="1"/>
      <c r="V39" s="7"/>
      <c r="W39" s="20"/>
      <c r="X39" s="37">
        <f t="shared" si="0"/>
        <v>0</v>
      </c>
      <c r="Y39" s="24">
        <f t="shared" si="1"/>
        <v>0</v>
      </c>
      <c r="Z39" s="38">
        <f>Y39*Z6</f>
        <v>0</v>
      </c>
    </row>
    <row r="40" spans="1:26">
      <c r="A40" s="7" t="s">
        <v>125</v>
      </c>
      <c r="B40" s="7"/>
      <c r="C40" s="7"/>
      <c r="D40" s="7"/>
      <c r="E40" s="7"/>
      <c r="F40" s="7"/>
      <c r="G40" s="1"/>
      <c r="H40" s="1"/>
      <c r="I40" s="7"/>
      <c r="J40" s="1"/>
      <c r="K40" s="7"/>
      <c r="L40" s="7"/>
      <c r="M40" s="7"/>
      <c r="N40" s="20"/>
      <c r="O40" s="20"/>
      <c r="P40" s="4"/>
      <c r="Q40" s="4"/>
      <c r="R40" s="20"/>
      <c r="S40" s="20"/>
      <c r="T40" s="20"/>
      <c r="U40" s="1"/>
      <c r="V40" s="7"/>
      <c r="W40" s="20"/>
      <c r="X40" s="37">
        <f t="shared" si="0"/>
        <v>0</v>
      </c>
      <c r="Y40" s="24">
        <f t="shared" si="1"/>
        <v>0</v>
      </c>
      <c r="Z40" s="38">
        <f>Y40*Z6</f>
        <v>0</v>
      </c>
    </row>
    <row r="41" spans="1:26">
      <c r="A41" s="7" t="s">
        <v>11</v>
      </c>
      <c r="B41" s="7"/>
      <c r="C41" s="7"/>
      <c r="D41" s="7"/>
      <c r="E41" s="7"/>
      <c r="F41" s="7"/>
      <c r="G41" s="1"/>
      <c r="H41" s="1"/>
      <c r="I41" s="7"/>
      <c r="J41" s="1"/>
      <c r="K41" s="7"/>
      <c r="L41" s="7"/>
      <c r="M41" s="7"/>
      <c r="N41" s="20"/>
      <c r="O41" s="20"/>
      <c r="P41" s="4"/>
      <c r="Q41" s="4"/>
      <c r="R41" s="20"/>
      <c r="S41" s="20"/>
      <c r="T41" s="20"/>
      <c r="U41" s="1"/>
      <c r="V41" s="7"/>
      <c r="W41" s="20"/>
      <c r="X41" s="37">
        <f t="shared" si="0"/>
        <v>0</v>
      </c>
      <c r="Y41" s="24">
        <f t="shared" si="1"/>
        <v>0</v>
      </c>
      <c r="Z41" s="38">
        <f>Y41*Z6</f>
        <v>0</v>
      </c>
    </row>
    <row r="42" spans="1:26">
      <c r="A42" s="7" t="s">
        <v>40</v>
      </c>
      <c r="B42" s="7"/>
      <c r="C42" s="7"/>
      <c r="D42" s="7"/>
      <c r="E42" s="7"/>
      <c r="F42" s="7"/>
      <c r="G42" s="1"/>
      <c r="H42" s="1"/>
      <c r="I42" s="7"/>
      <c r="J42" s="1"/>
      <c r="K42" s="7"/>
      <c r="L42" s="7"/>
      <c r="M42" s="7"/>
      <c r="N42" s="20"/>
      <c r="O42" s="20"/>
      <c r="P42" s="4"/>
      <c r="Q42" s="4"/>
      <c r="R42" s="20"/>
      <c r="S42" s="20"/>
      <c r="T42" s="20"/>
      <c r="U42" s="1"/>
      <c r="V42" s="7"/>
      <c r="W42" s="20"/>
      <c r="X42" s="37">
        <f t="shared" si="0"/>
        <v>0</v>
      </c>
      <c r="Y42" s="24">
        <f t="shared" si="1"/>
        <v>0</v>
      </c>
      <c r="Z42" s="38">
        <f>Y42*Z6</f>
        <v>0</v>
      </c>
    </row>
    <row r="43" spans="1:26">
      <c r="A43" s="7" t="s">
        <v>42</v>
      </c>
      <c r="B43" s="7"/>
      <c r="C43" s="7"/>
      <c r="D43" s="7"/>
      <c r="E43" s="7"/>
      <c r="F43" s="7"/>
      <c r="G43" s="1"/>
      <c r="H43" s="1"/>
      <c r="I43" s="7"/>
      <c r="J43" s="1"/>
      <c r="K43" s="7"/>
      <c r="L43" s="7"/>
      <c r="M43" s="7"/>
      <c r="N43" s="20"/>
      <c r="O43" s="20"/>
      <c r="P43" s="4"/>
      <c r="Q43" s="4"/>
      <c r="R43" s="20"/>
      <c r="S43" s="20"/>
      <c r="T43" s="20"/>
      <c r="U43" s="1"/>
      <c r="V43" s="7"/>
      <c r="W43" s="20"/>
      <c r="X43" s="37">
        <f t="shared" si="0"/>
        <v>0</v>
      </c>
      <c r="Y43" s="24">
        <f t="shared" si="1"/>
        <v>0</v>
      </c>
      <c r="Z43" s="38">
        <f>Y43*Z6</f>
        <v>0</v>
      </c>
    </row>
    <row r="44" spans="1:26">
      <c r="A44" s="7" t="s">
        <v>97</v>
      </c>
      <c r="B44" s="7"/>
      <c r="C44" s="7"/>
      <c r="D44" s="7"/>
      <c r="E44" s="7"/>
      <c r="F44" s="7"/>
      <c r="G44" s="1"/>
      <c r="H44" s="1"/>
      <c r="I44" s="7"/>
      <c r="J44" s="1"/>
      <c r="K44" s="7"/>
      <c r="L44" s="7"/>
      <c r="M44" s="7"/>
      <c r="N44" s="20"/>
      <c r="O44" s="20"/>
      <c r="P44" s="4"/>
      <c r="Q44" s="4"/>
      <c r="R44" s="20"/>
      <c r="S44" s="20"/>
      <c r="T44" s="20"/>
      <c r="U44" s="1"/>
      <c r="V44" s="7"/>
      <c r="W44" s="20"/>
      <c r="X44" s="37">
        <f t="shared" si="0"/>
        <v>0</v>
      </c>
      <c r="Y44" s="24">
        <f t="shared" si="1"/>
        <v>0</v>
      </c>
      <c r="Z44" s="38">
        <f>Y44*Z6</f>
        <v>0</v>
      </c>
    </row>
    <row r="45" spans="1:26">
      <c r="A45" s="7" t="s">
        <v>98</v>
      </c>
      <c r="B45" s="7"/>
      <c r="C45" s="7"/>
      <c r="D45" s="7"/>
      <c r="E45" s="7"/>
      <c r="F45" s="7"/>
      <c r="G45" s="1"/>
      <c r="H45" s="1"/>
      <c r="I45" s="7"/>
      <c r="J45" s="1"/>
      <c r="K45" s="7"/>
      <c r="L45" s="7"/>
      <c r="M45" s="7"/>
      <c r="N45" s="20"/>
      <c r="O45" s="20"/>
      <c r="P45" s="4"/>
      <c r="Q45" s="4"/>
      <c r="R45" s="20"/>
      <c r="S45" s="20"/>
      <c r="T45" s="20"/>
      <c r="U45" s="1"/>
      <c r="V45" s="7"/>
      <c r="W45" s="20"/>
      <c r="X45" s="37">
        <f t="shared" si="0"/>
        <v>0</v>
      </c>
      <c r="Y45" s="24">
        <f t="shared" si="1"/>
        <v>0</v>
      </c>
      <c r="Z45" s="38">
        <f>Y45*Z6</f>
        <v>0</v>
      </c>
    </row>
    <row r="46" spans="1:26">
      <c r="A46" s="7" t="s">
        <v>99</v>
      </c>
      <c r="B46" s="7"/>
      <c r="C46" s="7"/>
      <c r="D46" s="7"/>
      <c r="E46" s="7"/>
      <c r="F46" s="7"/>
      <c r="G46" s="1"/>
      <c r="H46" s="1"/>
      <c r="I46" s="7"/>
      <c r="J46" s="1"/>
      <c r="K46" s="7"/>
      <c r="L46" s="7"/>
      <c r="M46" s="7"/>
      <c r="N46" s="20"/>
      <c r="O46" s="20"/>
      <c r="P46" s="4"/>
      <c r="Q46" s="4"/>
      <c r="R46" s="20"/>
      <c r="S46" s="20"/>
      <c r="T46" s="20"/>
      <c r="U46" s="1"/>
      <c r="V46" s="7"/>
      <c r="W46" s="20"/>
      <c r="X46" s="37">
        <f t="shared" si="0"/>
        <v>0</v>
      </c>
      <c r="Y46" s="24">
        <f t="shared" si="1"/>
        <v>0</v>
      </c>
      <c r="Z46" s="38">
        <f>Y46*Z6</f>
        <v>0</v>
      </c>
    </row>
    <row r="47" spans="1:26">
      <c r="A47" s="7" t="s">
        <v>100</v>
      </c>
      <c r="B47" s="7"/>
      <c r="C47" s="7"/>
      <c r="D47" s="7"/>
      <c r="E47" s="7"/>
      <c r="F47" s="7"/>
      <c r="G47" s="1"/>
      <c r="H47" s="1"/>
      <c r="I47" s="7"/>
      <c r="J47" s="1"/>
      <c r="K47" s="7"/>
      <c r="L47" s="7">
        <v>100</v>
      </c>
      <c r="M47" s="7"/>
      <c r="N47" s="20"/>
      <c r="O47" s="20"/>
      <c r="P47" s="4"/>
      <c r="Q47" s="4"/>
      <c r="R47" s="20"/>
      <c r="S47" s="20"/>
      <c r="T47" s="20"/>
      <c r="U47" s="1"/>
      <c r="V47" s="7"/>
      <c r="W47" s="20"/>
      <c r="X47" s="37">
        <f t="shared" si="0"/>
        <v>100</v>
      </c>
      <c r="Y47" s="24">
        <f t="shared" si="1"/>
        <v>0.1</v>
      </c>
      <c r="Z47" s="38">
        <f>Y47*Z6</f>
        <v>0.1</v>
      </c>
    </row>
    <row r="48" spans="1:26">
      <c r="A48" s="7" t="s">
        <v>101</v>
      </c>
      <c r="B48" s="7"/>
      <c r="C48" s="7"/>
      <c r="D48" s="7"/>
      <c r="E48" s="7"/>
      <c r="F48" s="7"/>
      <c r="G48" s="1"/>
      <c r="H48" s="1"/>
      <c r="I48" s="7"/>
      <c r="J48" s="1"/>
      <c r="K48" s="7"/>
      <c r="L48" s="7"/>
      <c r="M48" s="7"/>
      <c r="N48" s="20"/>
      <c r="O48" s="20"/>
      <c r="P48" s="4"/>
      <c r="Q48" s="4"/>
      <c r="R48" s="20"/>
      <c r="S48" s="20"/>
      <c r="T48" s="20"/>
      <c r="U48" s="1"/>
      <c r="V48" s="7"/>
      <c r="W48" s="20"/>
      <c r="X48" s="37">
        <f t="shared" si="0"/>
        <v>0</v>
      </c>
      <c r="Y48" s="24">
        <f t="shared" si="1"/>
        <v>0</v>
      </c>
      <c r="Z48" s="38">
        <f>Y48*Z6</f>
        <v>0</v>
      </c>
    </row>
    <row r="49" spans="1:26">
      <c r="A49" s="7" t="s">
        <v>102</v>
      </c>
      <c r="B49" s="7"/>
      <c r="C49" s="7"/>
      <c r="D49" s="7"/>
      <c r="E49" s="7"/>
      <c r="F49" s="7"/>
      <c r="G49" s="1"/>
      <c r="H49" s="1"/>
      <c r="I49" s="7"/>
      <c r="J49" s="1"/>
      <c r="K49" s="7"/>
      <c r="L49" s="7"/>
      <c r="M49" s="7"/>
      <c r="N49" s="20"/>
      <c r="O49" s="20"/>
      <c r="P49" s="4"/>
      <c r="Q49" s="4"/>
      <c r="R49" s="20"/>
      <c r="S49" s="20"/>
      <c r="T49" s="20"/>
      <c r="U49" s="1"/>
      <c r="V49" s="7"/>
      <c r="W49" s="20"/>
      <c r="X49" s="37">
        <f t="shared" si="0"/>
        <v>0</v>
      </c>
      <c r="Y49" s="24">
        <f t="shared" si="1"/>
        <v>0</v>
      </c>
      <c r="Z49" s="38">
        <f>Y49*Z6</f>
        <v>0</v>
      </c>
    </row>
    <row r="50" spans="1:26">
      <c r="A50" s="1" t="s">
        <v>145</v>
      </c>
      <c r="B50" s="7"/>
      <c r="C50" s="7"/>
      <c r="D50" s="7"/>
      <c r="E50" s="7"/>
      <c r="F50" s="7"/>
      <c r="G50" s="1"/>
      <c r="H50" s="1"/>
      <c r="I50" s="7"/>
      <c r="J50" s="1"/>
      <c r="K50" s="7"/>
      <c r="L50" s="7"/>
      <c r="M50" s="7"/>
      <c r="N50" s="20"/>
      <c r="O50" s="20"/>
      <c r="P50" s="4"/>
      <c r="Q50" s="4"/>
      <c r="R50" s="20"/>
      <c r="S50" s="20"/>
      <c r="T50" s="20"/>
      <c r="U50" s="1"/>
      <c r="V50" s="7"/>
      <c r="W50" s="20"/>
      <c r="X50" s="37">
        <f t="shared" si="0"/>
        <v>0</v>
      </c>
      <c r="Y50" s="24">
        <f t="shared" si="1"/>
        <v>0</v>
      </c>
      <c r="Z50" s="38">
        <f>Y50*Z6</f>
        <v>0</v>
      </c>
    </row>
    <row r="51" spans="1:26">
      <c r="A51" s="7" t="s">
        <v>44</v>
      </c>
      <c r="B51" s="1"/>
      <c r="C51" s="1"/>
      <c r="D51" s="1"/>
      <c r="E51" s="1"/>
      <c r="F51" s="1"/>
      <c r="G51" s="1"/>
      <c r="H51" s="1"/>
      <c r="I51" s="7"/>
      <c r="J51" s="1"/>
      <c r="K51" s="7"/>
      <c r="L51" s="7"/>
      <c r="M51" s="7"/>
      <c r="N51" s="20"/>
      <c r="O51" s="20"/>
      <c r="P51" s="4"/>
      <c r="Q51" s="4"/>
      <c r="R51" s="20"/>
      <c r="S51" s="20"/>
      <c r="T51" s="20"/>
      <c r="U51" s="1"/>
      <c r="V51" s="1"/>
      <c r="W51" s="20"/>
      <c r="X51" s="37">
        <f t="shared" si="0"/>
        <v>0</v>
      </c>
      <c r="Y51" s="24">
        <f t="shared" si="1"/>
        <v>0</v>
      </c>
      <c r="Z51" s="38">
        <f>Y51*Z6</f>
        <v>0</v>
      </c>
    </row>
    <row r="52" spans="1:26">
      <c r="A52" s="7" t="s">
        <v>45</v>
      </c>
      <c r="B52" s="1"/>
      <c r="C52" s="1"/>
      <c r="D52" s="1"/>
      <c r="E52" s="1"/>
      <c r="F52" s="1"/>
      <c r="G52" s="1"/>
      <c r="H52" s="1"/>
      <c r="I52" s="7"/>
      <c r="J52" s="1"/>
      <c r="K52" s="7">
        <v>80</v>
      </c>
      <c r="L52" s="7"/>
      <c r="M52" s="7"/>
      <c r="N52" s="20"/>
      <c r="O52" s="20"/>
      <c r="P52" s="4"/>
      <c r="Q52" s="4"/>
      <c r="R52" s="20"/>
      <c r="S52" s="20"/>
      <c r="T52" s="20"/>
      <c r="U52" s="1"/>
      <c r="V52" s="1"/>
      <c r="W52" s="20"/>
      <c r="X52" s="37">
        <f t="shared" si="0"/>
        <v>80</v>
      </c>
      <c r="Y52" s="24">
        <f t="shared" si="1"/>
        <v>0.08</v>
      </c>
      <c r="Z52" s="38">
        <f>Y52*Z6</f>
        <v>0.08</v>
      </c>
    </row>
    <row r="53" spans="1:26">
      <c r="A53" s="7" t="s">
        <v>6</v>
      </c>
      <c r="B53" s="1"/>
      <c r="C53" s="1"/>
      <c r="D53" s="1"/>
      <c r="E53" s="1"/>
      <c r="F53" s="1"/>
      <c r="G53" s="1"/>
      <c r="H53" s="1"/>
      <c r="I53" s="7"/>
      <c r="J53" s="1"/>
      <c r="K53" s="7">
        <v>9.6</v>
      </c>
      <c r="L53" s="7"/>
      <c r="M53" s="7"/>
      <c r="N53" s="20"/>
      <c r="O53" s="20"/>
      <c r="P53" s="4"/>
      <c r="Q53" s="4"/>
      <c r="R53" s="20"/>
      <c r="S53" s="20"/>
      <c r="T53" s="20"/>
      <c r="U53" s="1"/>
      <c r="V53" s="1"/>
      <c r="W53" s="20"/>
      <c r="X53" s="37">
        <f t="shared" si="0"/>
        <v>9.6</v>
      </c>
      <c r="Y53" s="24">
        <f t="shared" si="1"/>
        <v>9.5999999999999992E-3</v>
      </c>
      <c r="Z53" s="38">
        <f>Y53*Z6</f>
        <v>9.5999999999999992E-3</v>
      </c>
    </row>
    <row r="54" spans="1:26">
      <c r="A54" s="7" t="s">
        <v>9</v>
      </c>
      <c r="B54" s="1"/>
      <c r="C54" s="1"/>
      <c r="D54" s="1"/>
      <c r="E54" s="1"/>
      <c r="F54" s="1"/>
      <c r="G54" s="1"/>
      <c r="H54" s="1"/>
      <c r="I54" s="7"/>
      <c r="J54" s="1"/>
      <c r="K54" s="7">
        <v>10</v>
      </c>
      <c r="L54" s="7"/>
      <c r="M54" s="7"/>
      <c r="N54" s="20"/>
      <c r="O54" s="20"/>
      <c r="P54" s="4"/>
      <c r="Q54" s="4"/>
      <c r="R54" s="20"/>
      <c r="S54" s="20"/>
      <c r="T54" s="20"/>
      <c r="U54" s="1"/>
      <c r="V54" s="1"/>
      <c r="W54" s="20"/>
      <c r="X54" s="37">
        <f t="shared" si="0"/>
        <v>10</v>
      </c>
      <c r="Y54" s="24">
        <f t="shared" si="1"/>
        <v>0.01</v>
      </c>
      <c r="Z54" s="38">
        <f>Y54*Z6</f>
        <v>0.01</v>
      </c>
    </row>
    <row r="55" spans="1:26">
      <c r="A55" s="7" t="s">
        <v>46</v>
      </c>
      <c r="B55" s="1"/>
      <c r="C55" s="7"/>
      <c r="D55" s="7"/>
      <c r="E55" s="7"/>
      <c r="F55" s="7"/>
      <c r="G55" s="7"/>
      <c r="H55" s="7"/>
      <c r="I55" s="7"/>
      <c r="J55" s="1"/>
      <c r="K55" s="7"/>
      <c r="L55" s="7"/>
      <c r="M55" s="7"/>
      <c r="N55" s="20"/>
      <c r="O55" s="20"/>
      <c r="P55" s="4"/>
      <c r="Q55" s="4"/>
      <c r="R55" s="20"/>
      <c r="S55" s="20"/>
      <c r="T55" s="20"/>
      <c r="U55" s="1"/>
      <c r="V55" s="7"/>
      <c r="W55" s="20"/>
      <c r="X55" s="37">
        <f t="shared" si="0"/>
        <v>0</v>
      </c>
      <c r="Y55" s="24">
        <f t="shared" si="1"/>
        <v>0</v>
      </c>
      <c r="Z55" s="38">
        <f>Y55*Z6</f>
        <v>0</v>
      </c>
    </row>
    <row r="56" spans="1:26">
      <c r="A56" s="1" t="s">
        <v>103</v>
      </c>
      <c r="B56" s="1"/>
      <c r="C56" s="7"/>
      <c r="D56" s="7"/>
      <c r="E56" s="7"/>
      <c r="F56" s="7"/>
      <c r="G56" s="7"/>
      <c r="H56" s="7"/>
      <c r="I56" s="7"/>
      <c r="J56" s="1"/>
      <c r="K56" s="7"/>
      <c r="L56" s="7"/>
      <c r="M56" s="7"/>
      <c r="N56" s="20"/>
      <c r="O56" s="20"/>
      <c r="P56" s="4"/>
      <c r="Q56" s="4"/>
      <c r="R56" s="20"/>
      <c r="S56" s="20"/>
      <c r="T56" s="20"/>
      <c r="U56" s="1"/>
      <c r="V56" s="7"/>
      <c r="W56" s="20"/>
      <c r="X56" s="37">
        <f t="shared" si="0"/>
        <v>0</v>
      </c>
      <c r="Y56" s="24">
        <f t="shared" si="1"/>
        <v>0</v>
      </c>
      <c r="Z56" s="38">
        <f>Y56*Z6</f>
        <v>0</v>
      </c>
    </row>
    <row r="57" spans="1:26">
      <c r="A57" s="7" t="s">
        <v>15</v>
      </c>
      <c r="B57" s="1"/>
      <c r="C57" s="7"/>
      <c r="D57" s="7"/>
      <c r="E57" s="7"/>
      <c r="F57" s="7"/>
      <c r="G57" s="7"/>
      <c r="H57" s="7"/>
      <c r="I57" s="7"/>
      <c r="J57" s="1"/>
      <c r="K57" s="7"/>
      <c r="L57" s="7"/>
      <c r="M57" s="7"/>
      <c r="N57" s="20"/>
      <c r="O57" s="20"/>
      <c r="P57" s="4"/>
      <c r="Q57" s="4"/>
      <c r="R57" s="20"/>
      <c r="S57" s="20"/>
      <c r="T57" s="20"/>
      <c r="U57" s="7"/>
      <c r="V57" s="7"/>
      <c r="W57" s="20"/>
      <c r="X57" s="37">
        <f t="shared" si="0"/>
        <v>0</v>
      </c>
      <c r="Y57" s="24">
        <f t="shared" si="1"/>
        <v>0</v>
      </c>
      <c r="Z57" s="38">
        <f>Y57*Z6</f>
        <v>0</v>
      </c>
    </row>
    <row r="58" spans="1:26">
      <c r="A58" s="7" t="s">
        <v>126</v>
      </c>
      <c r="B58" s="1"/>
      <c r="C58" s="7"/>
      <c r="D58" s="7"/>
      <c r="E58" s="7"/>
      <c r="F58" s="7"/>
      <c r="G58" s="7"/>
      <c r="H58" s="7"/>
      <c r="I58" s="7"/>
      <c r="J58" s="1"/>
      <c r="K58" s="7"/>
      <c r="L58" s="7"/>
      <c r="M58" s="20"/>
      <c r="N58" s="20"/>
      <c r="O58" s="20"/>
      <c r="P58" s="4"/>
      <c r="Q58" s="4"/>
      <c r="R58" s="20"/>
      <c r="S58" s="20"/>
      <c r="T58" s="20"/>
      <c r="U58" s="7"/>
      <c r="V58" s="7"/>
      <c r="W58" s="20"/>
      <c r="X58" s="37">
        <f t="shared" si="0"/>
        <v>0</v>
      </c>
      <c r="Y58" s="24">
        <f t="shared" si="1"/>
        <v>0</v>
      </c>
      <c r="Z58" s="38">
        <f>Y58*Z6</f>
        <v>0</v>
      </c>
    </row>
    <row r="59" spans="1:26">
      <c r="A59" s="7" t="s">
        <v>84</v>
      </c>
      <c r="B59" s="1"/>
      <c r="C59" s="7"/>
      <c r="D59" s="7"/>
      <c r="E59" s="7"/>
      <c r="F59" s="7"/>
      <c r="G59" s="7"/>
      <c r="H59" s="7"/>
      <c r="I59" s="7"/>
      <c r="J59" s="1"/>
      <c r="K59" s="7"/>
      <c r="L59" s="7"/>
      <c r="M59" s="20"/>
      <c r="N59" s="20"/>
      <c r="O59" s="20"/>
      <c r="P59" s="4"/>
      <c r="Q59" s="4"/>
      <c r="R59" s="20"/>
      <c r="S59" s="20"/>
      <c r="T59" s="20"/>
      <c r="U59" s="7"/>
      <c r="V59" s="7"/>
      <c r="W59" s="20"/>
      <c r="X59" s="37">
        <f t="shared" si="0"/>
        <v>0</v>
      </c>
      <c r="Y59" s="24">
        <f t="shared" si="1"/>
        <v>0</v>
      </c>
      <c r="Z59" s="38">
        <f>Y59*Z6</f>
        <v>0</v>
      </c>
    </row>
    <row r="60" spans="1:26">
      <c r="A60" s="7" t="s">
        <v>104</v>
      </c>
      <c r="B60" s="1"/>
      <c r="C60" s="7"/>
      <c r="D60" s="7"/>
      <c r="E60" s="7"/>
      <c r="F60" s="7"/>
      <c r="G60" s="7"/>
      <c r="H60" s="7"/>
      <c r="I60" s="7"/>
      <c r="J60" s="1"/>
      <c r="K60" s="7"/>
      <c r="L60" s="7"/>
      <c r="M60" s="20"/>
      <c r="N60" s="20"/>
      <c r="O60" s="20"/>
      <c r="P60" s="4"/>
      <c r="Q60" s="4"/>
      <c r="R60" s="20"/>
      <c r="S60" s="20"/>
      <c r="T60" s="20"/>
      <c r="U60" s="7"/>
      <c r="V60" s="7"/>
      <c r="W60" s="20"/>
      <c r="X60" s="37">
        <f t="shared" si="0"/>
        <v>0</v>
      </c>
      <c r="Y60" s="24">
        <f t="shared" si="1"/>
        <v>0</v>
      </c>
      <c r="Z60" s="38">
        <f>Y60*Z6</f>
        <v>0</v>
      </c>
    </row>
    <row r="61" spans="1:26">
      <c r="A61" s="7" t="s">
        <v>105</v>
      </c>
      <c r="B61" s="1"/>
      <c r="C61" s="7"/>
      <c r="D61" s="7"/>
      <c r="E61" s="7"/>
      <c r="F61" s="7"/>
      <c r="G61" s="7"/>
      <c r="H61" s="7"/>
      <c r="I61" s="7"/>
      <c r="J61" s="1"/>
      <c r="K61" s="7"/>
      <c r="L61" s="7"/>
      <c r="M61" s="20"/>
      <c r="N61" s="20"/>
      <c r="O61" s="20"/>
      <c r="P61" s="4"/>
      <c r="Q61" s="4"/>
      <c r="R61" s="20"/>
      <c r="S61" s="20"/>
      <c r="T61" s="20"/>
      <c r="U61" s="7"/>
      <c r="V61" s="7"/>
      <c r="W61" s="20"/>
      <c r="X61" s="37">
        <f t="shared" si="0"/>
        <v>0</v>
      </c>
      <c r="Y61" s="24">
        <f t="shared" si="1"/>
        <v>0</v>
      </c>
      <c r="Z61" s="38">
        <f>Y61*Z6</f>
        <v>0</v>
      </c>
    </row>
    <row r="62" spans="1:26">
      <c r="A62" s="7" t="s">
        <v>47</v>
      </c>
      <c r="B62" s="1"/>
      <c r="C62" s="7"/>
      <c r="D62" s="7"/>
      <c r="E62" s="7"/>
      <c r="F62" s="7"/>
      <c r="G62" s="7"/>
      <c r="H62" s="7"/>
      <c r="I62" s="7"/>
      <c r="J62" s="1">
        <v>63</v>
      </c>
      <c r="K62" s="7"/>
      <c r="L62" s="7"/>
      <c r="M62" s="20"/>
      <c r="N62" s="20"/>
      <c r="O62" s="20"/>
      <c r="P62" s="4"/>
      <c r="Q62" s="4"/>
      <c r="R62" s="20"/>
      <c r="S62" s="20"/>
      <c r="T62" s="20"/>
      <c r="U62" s="7"/>
      <c r="V62" s="7"/>
      <c r="W62" s="20"/>
      <c r="X62" s="37">
        <f t="shared" si="0"/>
        <v>63</v>
      </c>
      <c r="Y62" s="24">
        <f t="shared" si="1"/>
        <v>6.3E-2</v>
      </c>
      <c r="Z62" s="38">
        <f>Y62*Z6</f>
        <v>6.3E-2</v>
      </c>
    </row>
    <row r="63" spans="1:26">
      <c r="A63" s="7" t="s">
        <v>48</v>
      </c>
      <c r="B63" s="1"/>
      <c r="C63" s="1"/>
      <c r="D63" s="1"/>
      <c r="E63" s="1"/>
      <c r="F63" s="1"/>
      <c r="G63" s="7"/>
      <c r="H63" s="7"/>
      <c r="I63" s="7"/>
      <c r="J63" s="1"/>
      <c r="K63" s="7"/>
      <c r="L63" s="7"/>
      <c r="M63" s="1"/>
      <c r="N63" s="1"/>
      <c r="O63" s="4"/>
      <c r="P63" s="4"/>
      <c r="Q63" s="4"/>
      <c r="R63" s="20"/>
      <c r="S63" s="20"/>
      <c r="T63" s="20"/>
      <c r="U63" s="7"/>
      <c r="V63" s="1"/>
      <c r="W63" s="20"/>
      <c r="X63" s="37">
        <f t="shared" si="0"/>
        <v>0</v>
      </c>
      <c r="Y63" s="24">
        <f t="shared" si="1"/>
        <v>0</v>
      </c>
      <c r="Z63" s="38">
        <f>Y63*Z6</f>
        <v>0</v>
      </c>
    </row>
    <row r="64" spans="1:26">
      <c r="A64" s="7" t="s">
        <v>13</v>
      </c>
      <c r="B64" s="1"/>
      <c r="C64" s="1"/>
      <c r="D64" s="1"/>
      <c r="E64" s="1"/>
      <c r="F64" s="1"/>
      <c r="G64" s="7"/>
      <c r="H64" s="7"/>
      <c r="I64" s="7"/>
      <c r="J64" s="1"/>
      <c r="K64" s="7"/>
      <c r="L64" s="7"/>
      <c r="M64" s="1"/>
      <c r="N64" s="1">
        <v>25</v>
      </c>
      <c r="O64" s="4"/>
      <c r="P64" s="4"/>
      <c r="Q64" s="4"/>
      <c r="R64" s="20"/>
      <c r="S64" s="20"/>
      <c r="T64" s="20"/>
      <c r="U64" s="7"/>
      <c r="V64" s="1"/>
      <c r="W64" s="20"/>
      <c r="X64" s="37">
        <f t="shared" si="0"/>
        <v>25</v>
      </c>
      <c r="Y64" s="24">
        <f t="shared" si="1"/>
        <v>2.5000000000000001E-2</v>
      </c>
      <c r="Z64" s="38">
        <f>Y64*Z6</f>
        <v>2.5000000000000001E-2</v>
      </c>
    </row>
    <row r="65" spans="1:26">
      <c r="A65" s="7" t="s">
        <v>49</v>
      </c>
      <c r="B65" s="1"/>
      <c r="C65" s="1"/>
      <c r="D65" s="1"/>
      <c r="E65" s="1"/>
      <c r="F65" s="1"/>
      <c r="G65" s="7"/>
      <c r="H65" s="7"/>
      <c r="I65" s="7"/>
      <c r="J65" s="1"/>
      <c r="K65" s="7"/>
      <c r="L65" s="7"/>
      <c r="M65" s="1"/>
      <c r="N65" s="1"/>
      <c r="O65" s="4"/>
      <c r="P65" s="4"/>
      <c r="Q65" s="4"/>
      <c r="R65" s="20"/>
      <c r="S65" s="20"/>
      <c r="T65" s="20"/>
      <c r="U65" s="7"/>
      <c r="V65" s="1"/>
      <c r="W65" s="20"/>
      <c r="X65" s="37">
        <f t="shared" si="0"/>
        <v>0</v>
      </c>
      <c r="Y65" s="24">
        <f t="shared" si="1"/>
        <v>0</v>
      </c>
      <c r="Z65" s="38">
        <f>Y65*Z6</f>
        <v>0</v>
      </c>
    </row>
    <row r="66" spans="1:26">
      <c r="A66" s="7" t="s">
        <v>127</v>
      </c>
      <c r="B66" s="1"/>
      <c r="C66" s="1"/>
      <c r="D66" s="1"/>
      <c r="E66" s="1"/>
      <c r="F66" s="1"/>
      <c r="G66" s="7"/>
      <c r="H66" s="7"/>
      <c r="I66" s="7"/>
      <c r="J66" s="1"/>
      <c r="K66" s="7"/>
      <c r="L66" s="7"/>
      <c r="M66" s="1"/>
      <c r="N66" s="1"/>
      <c r="O66" s="4"/>
      <c r="P66" s="4"/>
      <c r="Q66" s="4"/>
      <c r="R66" s="20"/>
      <c r="S66" s="20"/>
      <c r="T66" s="20"/>
      <c r="U66" s="7"/>
      <c r="V66" s="1"/>
      <c r="W66" s="20"/>
      <c r="X66" s="37">
        <f t="shared" si="0"/>
        <v>0</v>
      </c>
      <c r="Y66" s="24">
        <f t="shared" si="1"/>
        <v>0</v>
      </c>
      <c r="Z66" s="38">
        <f>Y66*Z6</f>
        <v>0</v>
      </c>
    </row>
    <row r="67" spans="1:26">
      <c r="A67" s="7" t="s">
        <v>128</v>
      </c>
      <c r="B67" s="1"/>
      <c r="C67" s="1"/>
      <c r="D67" s="1"/>
      <c r="E67" s="1"/>
      <c r="F67" s="1"/>
      <c r="G67" s="7"/>
      <c r="H67" s="7"/>
      <c r="I67" s="7"/>
      <c r="J67" s="1"/>
      <c r="K67" s="7"/>
      <c r="L67" s="7"/>
      <c r="M67" s="1"/>
      <c r="N67" s="1"/>
      <c r="O67" s="1"/>
      <c r="P67" s="1"/>
      <c r="Q67" s="1"/>
      <c r="R67" s="7"/>
      <c r="S67" s="7"/>
      <c r="T67" s="7"/>
      <c r="U67" s="7"/>
      <c r="V67" s="1"/>
      <c r="W67" s="20"/>
      <c r="X67" s="37">
        <f t="shared" si="0"/>
        <v>0</v>
      </c>
      <c r="Y67" s="24">
        <f t="shared" si="1"/>
        <v>0</v>
      </c>
      <c r="Z67" s="38">
        <f>Y67*Z6</f>
        <v>0</v>
      </c>
    </row>
    <row r="68" spans="1:26">
      <c r="A68" s="54" t="s">
        <v>129</v>
      </c>
      <c r="B68" s="7"/>
      <c r="C68" s="7"/>
      <c r="D68" s="7"/>
      <c r="E68" s="7"/>
      <c r="F68" s="7"/>
      <c r="G68" s="7"/>
      <c r="H68" s="7"/>
      <c r="I68" s="7"/>
      <c r="J68" s="1"/>
      <c r="K68" s="7"/>
      <c r="L68" s="7"/>
      <c r="M68" s="1"/>
      <c r="N68" s="1"/>
      <c r="O68" s="1"/>
      <c r="P68" s="1"/>
      <c r="Q68" s="1"/>
      <c r="R68" s="7"/>
      <c r="S68" s="7"/>
      <c r="T68" s="7"/>
      <c r="U68" s="7"/>
      <c r="V68" s="7"/>
      <c r="W68" s="20"/>
      <c r="X68" s="37">
        <f t="shared" si="0"/>
        <v>0</v>
      </c>
      <c r="Y68" s="24">
        <f t="shared" si="1"/>
        <v>0</v>
      </c>
      <c r="Z68" s="38">
        <f>Y68*Z6</f>
        <v>0</v>
      </c>
    </row>
    <row r="69" spans="1:26">
      <c r="A69" s="7" t="s">
        <v>53</v>
      </c>
      <c r="B69" s="7"/>
      <c r="C69" s="7"/>
      <c r="D69" s="7"/>
      <c r="E69" s="7"/>
      <c r="F69" s="7"/>
      <c r="G69" s="7"/>
      <c r="H69" s="7"/>
      <c r="I69" s="7"/>
      <c r="J69" s="1"/>
      <c r="K69" s="7"/>
      <c r="L69" s="7"/>
      <c r="M69" s="1"/>
      <c r="N69" s="1"/>
      <c r="O69" s="1"/>
      <c r="P69" s="1"/>
      <c r="Q69" s="1"/>
      <c r="R69" s="7"/>
      <c r="S69" s="7"/>
      <c r="T69" s="7"/>
      <c r="U69" s="7"/>
      <c r="V69" s="7"/>
      <c r="W69" s="20"/>
      <c r="X69" s="37">
        <f t="shared" si="0"/>
        <v>0</v>
      </c>
      <c r="Y69" s="24">
        <f t="shared" si="1"/>
        <v>0</v>
      </c>
      <c r="Z69" s="38">
        <f>Y69*Z6</f>
        <v>0</v>
      </c>
    </row>
    <row r="70" spans="1:26">
      <c r="A70" s="7" t="s">
        <v>106</v>
      </c>
      <c r="B70" s="7"/>
      <c r="C70" s="7"/>
      <c r="D70" s="7"/>
      <c r="E70" s="7"/>
      <c r="F70" s="7"/>
      <c r="G70" s="7"/>
      <c r="H70" s="7"/>
      <c r="I70" s="7"/>
      <c r="J70" s="1"/>
      <c r="K70" s="7"/>
      <c r="L70" s="7"/>
      <c r="M70" s="1"/>
      <c r="N70" s="1"/>
      <c r="O70" s="1"/>
      <c r="P70" s="1"/>
      <c r="Q70" s="1"/>
      <c r="R70" s="7"/>
      <c r="S70" s="7"/>
      <c r="T70" s="7"/>
      <c r="U70" s="7"/>
      <c r="V70" s="7"/>
      <c r="W70" s="20"/>
      <c r="X70" s="37">
        <f t="shared" si="0"/>
        <v>0</v>
      </c>
      <c r="Y70" s="24">
        <f t="shared" si="1"/>
        <v>0</v>
      </c>
      <c r="Z70" s="38">
        <f>Y70*Z6</f>
        <v>0</v>
      </c>
    </row>
    <row r="71" spans="1:26">
      <c r="A71" s="7" t="s">
        <v>50</v>
      </c>
      <c r="B71" s="7"/>
      <c r="C71" s="7"/>
      <c r="D71" s="7"/>
      <c r="E71" s="7"/>
      <c r="F71" s="7"/>
      <c r="G71" s="1"/>
      <c r="H71" s="1"/>
      <c r="I71" s="7"/>
      <c r="J71" s="1"/>
      <c r="K71" s="7"/>
      <c r="L71" s="7"/>
      <c r="M71" s="1"/>
      <c r="N71" s="1"/>
      <c r="O71" s="1"/>
      <c r="P71" s="1"/>
      <c r="Q71" s="1"/>
      <c r="R71" s="7"/>
      <c r="S71" s="7"/>
      <c r="T71" s="7"/>
      <c r="U71" s="7"/>
      <c r="V71" s="1"/>
      <c r="W71" s="7"/>
      <c r="X71" s="37">
        <f t="shared" si="0"/>
        <v>0</v>
      </c>
      <c r="Y71" s="24">
        <f t="shared" si="1"/>
        <v>0</v>
      </c>
      <c r="Z71" s="28">
        <f>Y71*Z6</f>
        <v>0</v>
      </c>
    </row>
    <row r="72" spans="1:26">
      <c r="A72" s="7" t="s">
        <v>107</v>
      </c>
      <c r="B72" s="7"/>
      <c r="C72" s="7"/>
      <c r="D72" s="7"/>
      <c r="E72" s="7"/>
      <c r="F72" s="7"/>
      <c r="G72" s="1"/>
      <c r="H72" s="1"/>
      <c r="I72" s="7"/>
      <c r="J72" s="1"/>
      <c r="K72" s="7"/>
      <c r="L72" s="7"/>
      <c r="M72" s="1"/>
      <c r="N72" s="1"/>
      <c r="O72" s="1"/>
      <c r="P72" s="1"/>
      <c r="Q72" s="1"/>
      <c r="R72" s="7"/>
      <c r="S72" s="7"/>
      <c r="T72" s="7"/>
      <c r="U72" s="7"/>
      <c r="V72" s="1"/>
      <c r="W72" s="7"/>
      <c r="X72" s="37">
        <f t="shared" ref="X72:X93" si="2">SUM(B72:W72)</f>
        <v>0</v>
      </c>
      <c r="Y72" s="24">
        <f t="shared" ref="Y72:Y87" si="3">X72/1000</f>
        <v>0</v>
      </c>
      <c r="Z72" s="28">
        <f>Y72*Z6</f>
        <v>0</v>
      </c>
    </row>
    <row r="73" spans="1:26">
      <c r="A73" s="7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7">
        <f t="shared" si="2"/>
        <v>0</v>
      </c>
      <c r="Y73" s="24">
        <f t="shared" si="3"/>
        <v>0</v>
      </c>
      <c r="Z73" s="28">
        <f>Y73*Z6</f>
        <v>0</v>
      </c>
    </row>
    <row r="74" spans="1:26">
      <c r="A74" s="55" t="s">
        <v>108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7">
        <f t="shared" si="2"/>
        <v>0</v>
      </c>
      <c r="Y74" s="24">
        <f t="shared" si="3"/>
        <v>0</v>
      </c>
      <c r="Z74" s="28">
        <f>Y74*Z6</f>
        <v>0</v>
      </c>
    </row>
    <row r="75" spans="1:26">
      <c r="A75" s="55" t="s">
        <v>51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7">
        <f t="shared" si="2"/>
        <v>0</v>
      </c>
      <c r="Y75" s="24">
        <f t="shared" si="3"/>
        <v>0</v>
      </c>
      <c r="Z75" s="28">
        <f>Y75*Z6</f>
        <v>0</v>
      </c>
    </row>
    <row r="76" spans="1:26">
      <c r="A76" s="55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f t="shared" si="2"/>
        <v>0</v>
      </c>
      <c r="Y76" s="24">
        <f t="shared" si="3"/>
        <v>0</v>
      </c>
      <c r="Z76" s="28">
        <f>Y76*Z6</f>
        <v>0</v>
      </c>
    </row>
    <row r="77" spans="1:26">
      <c r="A77" s="55" t="s">
        <v>56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7">
        <f t="shared" si="2"/>
        <v>0</v>
      </c>
      <c r="Y77" s="24">
        <f t="shared" si="3"/>
        <v>0</v>
      </c>
      <c r="Z77" s="28">
        <f>Y77*Z6</f>
        <v>0</v>
      </c>
    </row>
    <row r="78" spans="1:26">
      <c r="A78" s="55" t="s">
        <v>110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7">
        <f t="shared" si="2"/>
        <v>0</v>
      </c>
      <c r="Y78" s="24">
        <f t="shared" si="3"/>
        <v>0</v>
      </c>
      <c r="Z78" s="28">
        <f>Y78*Z6</f>
        <v>0</v>
      </c>
    </row>
    <row r="79" spans="1:26">
      <c r="A79" s="55" t="s">
        <v>111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7">
        <f t="shared" si="2"/>
        <v>0</v>
      </c>
      <c r="Y79" s="24">
        <f t="shared" si="3"/>
        <v>0</v>
      </c>
      <c r="Z79" s="28">
        <f>Y79*Z6</f>
        <v>0</v>
      </c>
    </row>
    <row r="80" spans="1:26">
      <c r="A80" s="7" t="s">
        <v>112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7">
        <f t="shared" si="2"/>
        <v>0</v>
      </c>
      <c r="Y80" s="24">
        <f t="shared" si="3"/>
        <v>0</v>
      </c>
      <c r="Z80" s="28">
        <f>Y80*Z6</f>
        <v>0</v>
      </c>
    </row>
    <row r="81" spans="1:26" ht="30">
      <c r="A81" s="27" t="s">
        <v>113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7">
        <f t="shared" si="2"/>
        <v>0</v>
      </c>
      <c r="Y81" s="24">
        <f t="shared" si="3"/>
        <v>0</v>
      </c>
      <c r="Z81" s="28">
        <f>Y81*Z6</f>
        <v>0</v>
      </c>
    </row>
    <row r="82" spans="1:26">
      <c r="A82" s="7" t="s">
        <v>114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7">
        <f t="shared" si="2"/>
        <v>0</v>
      </c>
      <c r="Y82" s="24">
        <f t="shared" si="3"/>
        <v>0</v>
      </c>
      <c r="Z82" s="28">
        <f>Y82*Z6</f>
        <v>0</v>
      </c>
    </row>
    <row r="83" spans="1:26">
      <c r="A83" s="7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7">
        <f t="shared" si="2"/>
        <v>0</v>
      </c>
      <c r="Y83" s="24">
        <f t="shared" si="3"/>
        <v>0</v>
      </c>
      <c r="Z83" s="28">
        <f>Y83*Z6</f>
        <v>0</v>
      </c>
    </row>
    <row r="84" spans="1:26">
      <c r="A84" s="7" t="s">
        <v>116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7">
        <f t="shared" si="2"/>
        <v>0</v>
      </c>
      <c r="Y84" s="24">
        <f t="shared" si="3"/>
        <v>0</v>
      </c>
      <c r="Z84" s="28">
        <f>Y84*Z6</f>
        <v>0</v>
      </c>
    </row>
    <row r="85" spans="1:26">
      <c r="A85" s="7" t="s">
        <v>117</v>
      </c>
      <c r="B85" s="1"/>
      <c r="C85" s="1">
        <v>50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7">
        <f t="shared" si="2"/>
        <v>50</v>
      </c>
      <c r="Y85" s="24">
        <f t="shared" si="3"/>
        <v>0.05</v>
      </c>
      <c r="Z85" s="28">
        <f>Y85*Z6</f>
        <v>0.05</v>
      </c>
    </row>
    <row r="86" spans="1:26">
      <c r="A86" s="7" t="s">
        <v>118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7">
        <f t="shared" si="2"/>
        <v>0</v>
      </c>
      <c r="Y86" s="24">
        <f t="shared" si="3"/>
        <v>0</v>
      </c>
      <c r="Z86" s="28">
        <f>Y86*Z6</f>
        <v>0</v>
      </c>
    </row>
    <row r="87" spans="1:26">
      <c r="A87" s="7" t="s">
        <v>119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7">
        <f t="shared" si="2"/>
        <v>0</v>
      </c>
      <c r="Y87" s="24">
        <f t="shared" si="3"/>
        <v>0</v>
      </c>
      <c r="Z87" s="28">
        <f>Y87*Z6</f>
        <v>0</v>
      </c>
    </row>
    <row r="88" spans="1:26">
      <c r="A88" s="7" t="s">
        <v>120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7">
        <f t="shared" si="2"/>
        <v>0</v>
      </c>
      <c r="Y88" s="24">
        <f>X88</f>
        <v>0</v>
      </c>
      <c r="Z88" s="28">
        <f>Y88*Z6</f>
        <v>0</v>
      </c>
    </row>
    <row r="89" spans="1:26">
      <c r="A89" s="7" t="s">
        <v>121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7">
        <f t="shared" si="2"/>
        <v>0</v>
      </c>
      <c r="Y89" s="24">
        <f t="shared" ref="Y89:Y93" si="4">X89</f>
        <v>0</v>
      </c>
      <c r="Z89" s="28">
        <f>Y89*Z6</f>
        <v>0</v>
      </c>
    </row>
    <row r="90" spans="1:26">
      <c r="A90" s="7" t="s">
        <v>122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7">
        <f t="shared" si="2"/>
        <v>0</v>
      </c>
      <c r="Y90" s="24">
        <f t="shared" si="4"/>
        <v>0</v>
      </c>
      <c r="Z90" s="28">
        <f>Y90*Z6</f>
        <v>0</v>
      </c>
    </row>
    <row r="91" spans="1:26">
      <c r="A91" s="7" t="s">
        <v>123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7">
        <f t="shared" si="2"/>
        <v>0</v>
      </c>
      <c r="Y91" s="24">
        <f t="shared" si="4"/>
        <v>0</v>
      </c>
      <c r="Z91" s="28">
        <f>Y91*Z6</f>
        <v>0</v>
      </c>
    </row>
    <row r="92" spans="1:26">
      <c r="A92" s="1" t="s">
        <v>146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7">
        <f t="shared" si="2"/>
        <v>0</v>
      </c>
      <c r="Y92" s="24">
        <f t="shared" si="4"/>
        <v>0</v>
      </c>
      <c r="Z92" s="28">
        <f>Y92*Z6</f>
        <v>0</v>
      </c>
    </row>
    <row r="93" spans="1:26">
      <c r="A93" s="1" t="s">
        <v>143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7">
        <f t="shared" si="2"/>
        <v>0</v>
      </c>
      <c r="Y93" s="24">
        <f t="shared" si="4"/>
        <v>0</v>
      </c>
      <c r="Z93" s="28">
        <f>Y93*Z6</f>
        <v>0</v>
      </c>
    </row>
    <row r="94" spans="1:26">
      <c r="A94" s="1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1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1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1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1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1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1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1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1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1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1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mergeCells count="5">
    <mergeCell ref="S4:W4"/>
    <mergeCell ref="A5:A6"/>
    <mergeCell ref="B4:F4"/>
    <mergeCell ref="G4:I4"/>
    <mergeCell ref="J4:R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 д</vt:lpstr>
      <vt:lpstr>свод </vt:lpstr>
      <vt:lpstr>ведомость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2021-08-09T07:51:20Z</cp:lastPrinted>
  <dcterms:created xsi:type="dcterms:W3CDTF">2021-04-19T08:51:48Z</dcterms:created>
  <dcterms:modified xsi:type="dcterms:W3CDTF">2024-04-11T08:10:29Z</dcterms:modified>
</cp:coreProperties>
</file>